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258" documentId="8_{787743B5-5296-4DE1-9543-4EDD846A179E}" xr6:coauthVersionLast="47" xr6:coauthVersionMax="47" xr10:uidLastSave="{24B25457-BE3E-4B08-AAF5-CCC40CE0789A}"/>
  <bookViews>
    <workbookView minimized="1" xWindow="-17120" yWindow="2080" windowWidth="14400" windowHeight="7270" firstSheet="2" activeTab="3" xr2:uid="{B54C17C8-E5B5-4A3D-9A2D-1021E9D543B9}"/>
  </bookViews>
  <sheets>
    <sheet name="Agg Types w Bins and Years" sheetId="8" r:id="rId1"/>
    <sheet name="Aggression Types w Bins" sheetId="4" r:id="rId2"/>
    <sheet name="Aggression Types per 100 Hours" sheetId="5" r:id="rId3"/>
    <sheet name="Total Aggression per 100 Hours" sheetId="6" r:id="rId4"/>
    <sheet name="Original Data" sheetId="1" r:id="rId5"/>
    <sheet name="Pivot Table" sheetId="7" r:id="rId6"/>
    <sheet name="Year Agg Summ" sheetId="9" r:id="rId7"/>
    <sheet name="OBE Metrics by Year" sheetId="10" r:id="rId8"/>
    <sheet name="Aggression Scores" sheetId="2" r:id="rId9"/>
  </sheets>
  <calcPr calcId="191029"/>
  <pivotCaches>
    <pivotCache cacheId="6" r:id="rId10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6" l="1"/>
  <c r="H2" i="8"/>
  <c r="H6" i="8"/>
  <c r="H7" i="8"/>
  <c r="H8" i="8"/>
  <c r="H9" i="8"/>
  <c r="H10" i="8"/>
  <c r="H11" i="8"/>
  <c r="H12" i="8"/>
  <c r="H13" i="8"/>
  <c r="H14" i="8"/>
  <c r="H15" i="8"/>
  <c r="H16" i="8"/>
  <c r="J2" i="8"/>
  <c r="J6" i="8"/>
  <c r="J7" i="8"/>
  <c r="J8" i="8"/>
  <c r="J9" i="8"/>
  <c r="J10" i="8"/>
  <c r="J11" i="8"/>
  <c r="J12" i="8"/>
  <c r="J13" i="8"/>
  <c r="J14" i="8"/>
  <c r="J15" i="8"/>
  <c r="J16" i="8"/>
  <c r="L2" i="8"/>
  <c r="L6" i="8"/>
  <c r="L7" i="8"/>
  <c r="L8" i="8"/>
  <c r="L9" i="8"/>
  <c r="L10" i="8"/>
  <c r="L11" i="8"/>
  <c r="L12" i="8"/>
  <c r="L13" i="8"/>
  <c r="L14" i="8"/>
  <c r="L15" i="8"/>
  <c r="L16" i="8"/>
  <c r="C6" i="6"/>
  <c r="E4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N6" i="8"/>
  <c r="O6" i="8" s="1"/>
  <c r="N7" i="8"/>
  <c r="O7" i="8" s="1"/>
  <c r="N8" i="8"/>
  <c r="O8" i="8" s="1"/>
  <c r="N9" i="8"/>
  <c r="O9" i="8" s="1"/>
  <c r="N10" i="8"/>
  <c r="O10" i="8"/>
  <c r="N11" i="8"/>
  <c r="O11" i="8"/>
  <c r="N12" i="8"/>
  <c r="O12" i="8"/>
  <c r="N13" i="8"/>
  <c r="O13" i="8"/>
  <c r="N14" i="8"/>
  <c r="O14" i="8"/>
  <c r="N15" i="8"/>
  <c r="O15" i="8" s="1"/>
  <c r="N16" i="8"/>
  <c r="O16" i="8" s="1"/>
  <c r="O2" i="8"/>
  <c r="N2" i="8"/>
  <c r="M3" i="4"/>
  <c r="N3" i="4"/>
  <c r="M4" i="4"/>
  <c r="N4" i="4"/>
  <c r="M5" i="4"/>
  <c r="N5" i="4"/>
  <c r="N2" i="4"/>
  <c r="M2" i="4"/>
  <c r="G3" i="6"/>
  <c r="H3" i="6" s="1"/>
  <c r="G4" i="6"/>
  <c r="H4" i="6" s="1"/>
  <c r="G5" i="6"/>
  <c r="H5" i="6" s="1"/>
  <c r="H2" i="6"/>
  <c r="G2" i="6"/>
  <c r="G2" i="8"/>
  <c r="I2" i="8"/>
  <c r="K2" i="8"/>
  <c r="G8" i="8"/>
  <c r="I8" i="8"/>
  <c r="K8" i="8"/>
  <c r="G9" i="8"/>
  <c r="I9" i="8"/>
  <c r="K9" i="8"/>
  <c r="G7" i="8"/>
  <c r="I7" i="8"/>
  <c r="K7" i="8"/>
  <c r="G6" i="8"/>
  <c r="I6" i="8"/>
  <c r="K6" i="8"/>
  <c r="G12" i="8"/>
  <c r="I12" i="8"/>
  <c r="K12" i="8"/>
  <c r="G13" i="8"/>
  <c r="I13" i="8"/>
  <c r="K13" i="8"/>
  <c r="G11" i="8"/>
  <c r="I11" i="8"/>
  <c r="K11" i="8"/>
  <c r="G10" i="8"/>
  <c r="I10" i="8"/>
  <c r="K10" i="8"/>
  <c r="G16" i="8"/>
  <c r="I16" i="8"/>
  <c r="K16" i="8"/>
  <c r="G15" i="8"/>
  <c r="I15" i="8"/>
  <c r="K15" i="8"/>
  <c r="G14" i="8"/>
  <c r="I14" i="8"/>
  <c r="K14" i="8"/>
  <c r="D3" i="6"/>
  <c r="E3" i="6" s="1"/>
  <c r="D4" i="6"/>
  <c r="E4" i="6" s="1"/>
  <c r="D5" i="6"/>
  <c r="E5" i="6" s="1"/>
  <c r="D2" i="6"/>
  <c r="E2" i="6" s="1"/>
  <c r="F3" i="5"/>
  <c r="G3" i="5"/>
  <c r="H3" i="5"/>
  <c r="I3" i="5" s="1"/>
  <c r="J3" i="5"/>
  <c r="K3" i="5" s="1"/>
  <c r="F4" i="5"/>
  <c r="G4" i="5"/>
  <c r="H4" i="5"/>
  <c r="I4" i="5"/>
  <c r="J4" i="5"/>
  <c r="K4" i="5" s="1"/>
  <c r="F5" i="5"/>
  <c r="G5" i="5" s="1"/>
  <c r="H5" i="5"/>
  <c r="I5" i="5" s="1"/>
  <c r="J5" i="5"/>
  <c r="K5" i="5"/>
  <c r="K2" i="5"/>
  <c r="J2" i="5"/>
  <c r="I2" i="5"/>
  <c r="H2" i="5"/>
  <c r="G2" i="5"/>
  <c r="F2" i="5"/>
  <c r="F5" i="4"/>
  <c r="G5" i="4"/>
  <c r="H5" i="4"/>
  <c r="I5" i="4" s="1"/>
  <c r="J5" i="4"/>
  <c r="K5" i="4" s="1"/>
  <c r="F3" i="4"/>
  <c r="G3" i="4"/>
  <c r="H3" i="4"/>
  <c r="I3" i="4" s="1"/>
  <c r="J3" i="4"/>
  <c r="K3" i="4" s="1"/>
  <c r="F2" i="4"/>
  <c r="G2" i="4" s="1"/>
  <c r="H2" i="4"/>
  <c r="I2" i="4" s="1"/>
  <c r="J2" i="4"/>
  <c r="K2" i="4" s="1"/>
  <c r="J4" i="4"/>
  <c r="K4" i="4" s="1"/>
  <c r="H4" i="4"/>
  <c r="I4" i="4" s="1"/>
  <c r="F4" i="4"/>
  <c r="G4" i="4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2" i="1"/>
</calcChain>
</file>

<file path=xl/sharedStrings.xml><?xml version="1.0" encoding="utf-8"?>
<sst xmlns="http://schemas.openxmlformats.org/spreadsheetml/2006/main" count="215" uniqueCount="77">
  <si>
    <t>Date</t>
  </si>
  <si>
    <t>Aggression Score</t>
  </si>
  <si>
    <t>Year</t>
  </si>
  <si>
    <t>Month Name</t>
  </si>
  <si>
    <t>Total Survey minutes</t>
  </si>
  <si>
    <t>FRNBES Seasonal Bin</t>
  </si>
  <si>
    <t>Jan</t>
  </si>
  <si>
    <t>Migratory Surge (Nov-Feb)</t>
  </si>
  <si>
    <t>Feb</t>
  </si>
  <si>
    <t>Mar</t>
  </si>
  <si>
    <t>Late-Stage Pressure (Mar)</t>
  </si>
  <si>
    <t>Apr</t>
  </si>
  <si>
    <t>Breeding Season / Absence (Apr-Sep)</t>
  </si>
  <si>
    <t>May</t>
  </si>
  <si>
    <t>Jun</t>
  </si>
  <si>
    <t>Jul</t>
  </si>
  <si>
    <t>Aug</t>
  </si>
  <si>
    <t>Sep</t>
  </si>
  <si>
    <t>Oct</t>
  </si>
  <si>
    <t>Early Fall Arrival (Oct)</t>
  </si>
  <si>
    <t>Nov</t>
  </si>
  <si>
    <t>Dec</t>
  </si>
  <si>
    <t>Survey Hours</t>
  </si>
  <si>
    <t># Aggression Events</t>
  </si>
  <si>
    <t>Sum of Non-Territorial Aggression (&lt;6)</t>
  </si>
  <si>
    <t>Sum of Territorial Aggression (6-7)</t>
  </si>
  <si>
    <t>Sum of Severe Aggression (&gt;7)</t>
  </si>
  <si>
    <t>Sum of Survey Hours</t>
  </si>
  <si>
    <t>Seasonal Bin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</si>
  <si>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</si>
  <si>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</si>
  <si>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</si>
  <si>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</si>
  <si>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</si>
  <si>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</si>
  <si>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Territorial Aggression/Hr</t>
  </si>
  <si>
    <t>Aggression/Hr</t>
  </si>
  <si>
    <t>Aggression per 100 hours</t>
  </si>
  <si>
    <t>Sum of Aggression Events</t>
  </si>
  <si>
    <t>Average of Non-Territorial Aggression/100 Hrs2</t>
  </si>
  <si>
    <t>StdDev of Non-Territorial Aggression/100 Hrs5</t>
  </si>
  <si>
    <t>Min of Non-Territorial Aggression/100 Hrs3</t>
  </si>
  <si>
    <t>Max of Non-Territorial Aggression/100 Hrs4</t>
  </si>
  <si>
    <t>Average of Territorial Aggression/100 Hrs</t>
  </si>
  <si>
    <t>StdDev of Territorial Aggression/100 Hrs2</t>
  </si>
  <si>
    <t>Min of Territorial Aggression/100 Hrs3</t>
  </si>
  <si>
    <t>Max of Territorial Aggression/100 Hrs4</t>
  </si>
  <si>
    <t>Average of Severe Aggression/100 Hrs</t>
  </si>
  <si>
    <t>OBE per Hour</t>
  </si>
  <si>
    <t>ND</t>
  </si>
  <si>
    <t>OBE Count</t>
  </si>
  <si>
    <t>(blank)</t>
  </si>
  <si>
    <t>Grand Total</t>
  </si>
  <si>
    <t>Max of Severe Aggression/100 Hrs</t>
  </si>
  <si>
    <t>Min of Severe Aggression/100 Hrs</t>
  </si>
  <si>
    <t>StdDev of Severe Aggression/100 Hrs</t>
  </si>
  <si>
    <t xml:space="preserve">Count </t>
  </si>
  <si>
    <t>Sum of OBE Count</t>
  </si>
  <si>
    <t>Average of OBE Count</t>
  </si>
  <si>
    <t>StdDev of OBE Count</t>
  </si>
  <si>
    <t>Min of OBE Count</t>
  </si>
  <si>
    <t>Max of OBE Count</t>
  </si>
  <si>
    <t>Total</t>
  </si>
  <si>
    <t>Total OBE Count</t>
  </si>
  <si>
    <t>OBE Count/ Hr</t>
  </si>
  <si>
    <t>OBE Count/ 100 Hrs</t>
  </si>
  <si>
    <t>OBE Count/Hr</t>
  </si>
  <si>
    <t>OBE Count/100 Hrs</t>
  </si>
  <si>
    <t>OBE per 100 Hrs</t>
  </si>
  <si>
    <t xml:space="preserve">Migratory Surge </t>
  </si>
  <si>
    <t>Late-Stage Pressure</t>
  </si>
  <si>
    <t xml:space="preserve">Breeding Season / Absence </t>
  </si>
  <si>
    <t>Early Fall Arrival</t>
  </si>
  <si>
    <t>Sum of # Aggression Events</t>
  </si>
  <si>
    <t>Sum of Sum of Territorial Aggression (6-7)</t>
  </si>
  <si>
    <t>Sum of Sum of Severe Aggression (&gt;7)</t>
  </si>
  <si>
    <t>Average of Sum of Non-Territorial Aggression (&lt;6)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</si>
</sst>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Times New Roman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Times New Roman"/>
      <family val="2"/>
      <scheme val="minor"/>
    </font>
    <font>
      <b/>
      <sz val="13"/>
      <color theme="3"/>
      <name val="Times New Roman"/>
      <family val="2"/>
      <scheme val="minor"/>
    </font>
    <font>
      <b/>
      <sz val="11"/>
      <color theme="3"/>
      <name val="Times New Roman"/>
      <family val="2"/>
      <scheme val="minor"/>
    </font>
    <font>
      <sz val="12"/>
      <color theme="1"/>
      <name val="Aptos Narrow"/>
      <family val="2"/>
    </font>
    <font>
      <sz val="12"/>
      <color theme="1"/>
      <name val="Times New Roman"/>
      <family val="2"/>
      <scheme val="minor"/>
    </font>
    <font>
      <sz val="12"/>
      <color rgb="FF006100"/>
      <name val="Times New Roman"/>
      <family val="2"/>
      <scheme val="minor"/>
    </font>
    <font>
      <sz val="12"/>
      <color rgb="FF9C0006"/>
      <name val="Times New Roman"/>
      <family val="2"/>
      <scheme val="minor"/>
    </font>
    <font>
      <sz val="12"/>
      <color rgb="FF9C5700"/>
      <name val="Times New Roman"/>
      <family val="2"/>
      <scheme val="minor"/>
    </font>
    <font>
      <sz val="12"/>
      <color rgb="FF3F3F76"/>
      <name val="Times New Roman"/>
      <family val="2"/>
      <scheme val="minor"/>
    </font>
    <font>
      <b/>
      <sz val="12"/>
      <color rgb="FF3F3F3F"/>
      <name val="Times New Roman"/>
      <family val="2"/>
      <scheme val="minor"/>
    </font>
    <font>
      <b/>
      <sz val="12"/>
      <color rgb="FFFA7D00"/>
      <name val="Times New Roman"/>
      <family val="2"/>
      <scheme val="minor"/>
    </font>
    <font>
      <sz val="12"/>
      <color rgb="FFFA7D00"/>
      <name val="Times New Roman"/>
      <family val="2"/>
      <scheme val="minor"/>
    </font>
    <font>
      <b/>
      <sz val="12"/>
      <color theme="0"/>
      <name val="Times New Roman"/>
      <family val="2"/>
      <scheme val="minor"/>
    </font>
    <font>
      <sz val="12"/>
      <color rgb="FFFF0000"/>
      <name val="Times New Roman"/>
      <family val="2"/>
      <scheme val="minor"/>
    </font>
    <font>
      <i/>
      <sz val="12"/>
      <color rgb="FF7F7F7F"/>
      <name val="Times New Roman"/>
      <family val="2"/>
      <scheme val="minor"/>
    </font>
    <font>
      <b/>
      <sz val="12"/>
      <color theme="1"/>
      <name val="Times New Roman"/>
      <family val="2"/>
      <scheme val="minor"/>
    </font>
    <font>
      <sz val="12"/>
      <color theme="0"/>
      <name val="Times New Roman"/>
      <family val="2"/>
      <scheme val="minor"/>
    </font>
    <font>
      <b/>
      <sz val="11"/>
      <color theme="1"/>
      <name val="Times New Roman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</cellStyleXfs>
  <cellXfs count="20">
    <xf numFmtId="0" fontId="0" fillId="0" borderId="0" xfId="0"/>
    <xf numFmtId="0" fontId="5" fillId="0" borderId="0" xfId="0" applyFont="1"/>
    <xf numFmtId="14" fontId="0" fillId="0" borderId="0" xfId="0" applyNumberFormat="1"/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6"/>
    <xf numFmtId="0" fontId="6" fillId="0" borderId="0" xfId="6" applyAlignment="1">
      <alignment horizontal="center" wrapText="1"/>
    </xf>
    <xf numFmtId="1" fontId="6" fillId="0" borderId="0" xfId="6" applyNumberFormat="1" applyAlignment="1">
      <alignment horizontal="center" wrapText="1"/>
    </xf>
    <xf numFmtId="1" fontId="6" fillId="0" borderId="0" xfId="6" applyNumberFormat="1" applyAlignment="1">
      <alignment horizontal="center"/>
    </xf>
    <xf numFmtId="0" fontId="6" fillId="0" borderId="0" xfId="6" applyAlignment="1">
      <alignment horizontal="left" wrapText="1"/>
    </xf>
    <xf numFmtId="0" fontId="0" fillId="0" borderId="0" xfId="0" applyAlignment="1">
      <alignment wrapText="1"/>
    </xf>
    <xf numFmtId="1" fontId="6" fillId="0" borderId="0" xfId="6" applyNumberFormat="1"/>
    <xf numFmtId="2" fontId="6" fillId="0" borderId="0" xfId="6" applyNumberFormat="1" applyAlignment="1">
      <alignment horizontal="center" wrapText="1"/>
    </xf>
    <xf numFmtId="2" fontId="6" fillId="0" borderId="0" xfId="6" applyNumberFormat="1" applyAlignment="1">
      <alignment horizontal="center"/>
    </xf>
    <xf numFmtId="2" fontId="6" fillId="0" borderId="0" xfId="6" quotePrefix="1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9" fillId="0" borderId="10" xfId="0" applyFont="1" applyBorder="1"/>
    <xf numFmtId="1" fontId="0" fillId="0" borderId="0" xfId="0" applyNumberFormat="1"/>
  </cellXfs>
  <cellStyles count="43">
    <cellStyle name="20% - Accent1 2" xfId="20" xr:uid="{4CEA03F3-0B64-4631-897C-A51C75E94A4C}"/>
    <cellStyle name="20% - Accent2 2" xfId="24" xr:uid="{5B2A005D-5CC0-4093-8F29-1C142B31AD07}"/>
    <cellStyle name="20% - Accent3 2" xfId="28" xr:uid="{B12E4E17-8309-4715-9967-FD18F462C5C9}"/>
    <cellStyle name="20% - Accent4 2" xfId="32" xr:uid="{C821AF47-2946-43A5-8E48-F768141F33C1}"/>
    <cellStyle name="20% - Accent5 2" xfId="36" xr:uid="{CC93B391-E9D9-4619-967E-EEDEABB5993F}"/>
    <cellStyle name="20% - Accent6 2" xfId="40" xr:uid="{37ECE251-08FC-49AA-84E0-8655BCF5CE16}"/>
    <cellStyle name="40% - Accent1 2" xfId="21" xr:uid="{A9A63FB6-2086-4ABE-86BE-42CDFA192DD1}"/>
    <cellStyle name="40% - Accent2 2" xfId="25" xr:uid="{6E83198B-F1D0-4A54-9A88-72A5E3269EDF}"/>
    <cellStyle name="40% - Accent3 2" xfId="29" xr:uid="{DA09D667-9358-4A09-8695-B752D0F83B04}"/>
    <cellStyle name="40% - Accent4 2" xfId="33" xr:uid="{04703347-B8CC-4915-8786-306DC8B3A7FB}"/>
    <cellStyle name="40% - Accent5 2" xfId="37" xr:uid="{7A127A00-01BF-4DE7-9D79-D3E40E35A97D}"/>
    <cellStyle name="40% - Accent6 2" xfId="41" xr:uid="{7BA7DD34-7348-423E-8A46-7E20BF8A2C50}"/>
    <cellStyle name="60% - Accent1 2" xfId="22" xr:uid="{C2B0D038-ADC6-4CBF-879E-D02ECC461BE3}"/>
    <cellStyle name="60% - Accent2 2" xfId="26" xr:uid="{0DA0B58E-C0CC-4A79-AFB0-4A04CE59084C}"/>
    <cellStyle name="60% - Accent3 2" xfId="30" xr:uid="{AE18CC9C-4AD3-4D91-98F6-BD5F0D1BD0BD}"/>
    <cellStyle name="60% - Accent4 2" xfId="34" xr:uid="{209FA9FD-4C9B-4806-B3CA-4EB0A404A816}"/>
    <cellStyle name="60% - Accent5 2" xfId="38" xr:uid="{96F62BEA-65F9-4EDF-8F06-311B6DF6E9A9}"/>
    <cellStyle name="60% - Accent6 2" xfId="42" xr:uid="{F54BD2D7-EE11-4C1C-A048-69CCE015CF8C}"/>
    <cellStyle name="Accent1 2" xfId="19" xr:uid="{7244D9EB-3CF7-4880-8DC8-8B65C7459792}"/>
    <cellStyle name="Accent2 2" xfId="23" xr:uid="{2B9F661B-4BF3-468E-92C3-A511D089FAE5}"/>
    <cellStyle name="Accent3 2" xfId="27" xr:uid="{86A9A464-19AD-4AAA-9EB5-8105188B85F6}"/>
    <cellStyle name="Accent4 2" xfId="31" xr:uid="{C2DDE1B8-0ABE-4B34-A694-B769BE9A3D68}"/>
    <cellStyle name="Accent5 2" xfId="35" xr:uid="{08993346-DFA4-497A-921F-4EA40F058A49}"/>
    <cellStyle name="Accent6 2" xfId="39" xr:uid="{64D60914-F330-4FCE-A86C-DF85A9223BB2}"/>
    <cellStyle name="Bad 2" xfId="8" xr:uid="{8FEE2152-97BC-4E90-916B-BF943A4F20FD}"/>
    <cellStyle name="Calculation 2" xfId="12" xr:uid="{64339216-B654-4F79-83B8-3B2AB53AE153}"/>
    <cellStyle name="Check Cell 2" xfId="14" xr:uid="{076F5A00-4D62-43B5-AEF8-31A18785FFE9}"/>
    <cellStyle name="Explanatory Text 2" xfId="17" xr:uid="{C89752F4-6E96-4FC2-9F2D-7D1D3EC318F7}"/>
    <cellStyle name="Good 2" xfId="7" xr:uid="{2D7910C3-2393-41C9-A085-52FED8CD30BE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 2" xfId="10" xr:uid="{797838FE-BABA-4E75-9336-87237AD00FB6}"/>
    <cellStyle name="Linked Cell 2" xfId="13" xr:uid="{A71DACA1-FE86-4172-9BD9-CB1B016BED7B}"/>
    <cellStyle name="Neutral 2" xfId="9" xr:uid="{66CA3D24-DB89-4F37-81B7-1211D1D95942}"/>
    <cellStyle name="Normal" xfId="0" builtinId="0"/>
    <cellStyle name="Normal 2" xfId="6" xr:uid="{36E537BF-4E7D-46E4-90CE-DD89EFFF8530}"/>
    <cellStyle name="Note 2" xfId="16" xr:uid="{1AB7FEE6-5250-4EC3-B69A-9C60FB83C6B9}"/>
    <cellStyle name="Output 2" xfId="11" xr:uid="{56D97101-1C6F-4625-9F83-A28617648B02}"/>
    <cellStyle name="Title" xfId="1" builtinId="15" customBuiltin="1"/>
    <cellStyle name="Total 2" xfId="18" xr:uid="{C54837A2-45F2-413D-9F19-523F48564DBA}"/>
    <cellStyle name="Warning Text 2" xfId="15" xr:uid="{96C4186B-441B-48DA-848C-4D1B8C94961F}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532970166094413E-2"/>
          <c:y val="3.3396580448346105E-2"/>
          <c:w val="0.8798681597774084"/>
          <c:h val="0.5301652414855602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Years'!$A$3:$B$20</c:f>
              <c:multiLvlStrCache>
                <c:ptCount val="14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</c:lvl>
                <c:lvl>
                  <c:pt idx="0">
                    <c:v>2022</c:v>
                  </c:pt>
                  <c:pt idx="1">
                    <c:v>2022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2023</c:v>
                  </c:pt>
                  <c:pt idx="5">
                    <c:v>2023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2024</c:v>
                  </c:pt>
                  <c:pt idx="9">
                    <c:v>2024</c:v>
                  </c:pt>
                  <c:pt idx="10">
                    <c:v>2024</c:v>
                  </c:pt>
                  <c:pt idx="11">
                    <c:v>2025</c:v>
                  </c:pt>
                  <c:pt idx="12">
                    <c:v>2025</c:v>
                  </c:pt>
                  <c:pt idx="13">
                    <c:v>2025</c:v>
                  </c:pt>
                </c:lvl>
              </c:multiLvlStrCache>
            </c:multiLvlStrRef>
          </c:cat>
          <c:val>
            <c:numRef>
              <c:f>'Agg Types w Bins and Years'!$H$3:$H$20</c:f>
              <c:numCache>
                <c:formatCode>General</c:formatCode>
                <c:ptCount val="18"/>
                <c:pt idx="3">
                  <c:v>0.30120481927710846</c:v>
                </c:pt>
                <c:pt idx="4">
                  <c:v>0</c:v>
                </c:pt>
                <c:pt idx="5">
                  <c:v>0.10935535021050904</c:v>
                </c:pt>
                <c:pt idx="6">
                  <c:v>0</c:v>
                </c:pt>
                <c:pt idx="7">
                  <c:v>1.2131014961585118</c:v>
                </c:pt>
                <c:pt idx="8">
                  <c:v>1.755926251097454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3B-4653-8840-35271CAEF73D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Years'!$A$3:$B$20</c:f>
              <c:multiLvlStrCache>
                <c:ptCount val="14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</c:lvl>
                <c:lvl>
                  <c:pt idx="0">
                    <c:v>2022</c:v>
                  </c:pt>
                  <c:pt idx="1">
                    <c:v>2022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2023</c:v>
                  </c:pt>
                  <c:pt idx="5">
                    <c:v>2023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2024</c:v>
                  </c:pt>
                  <c:pt idx="9">
                    <c:v>2024</c:v>
                  </c:pt>
                  <c:pt idx="10">
                    <c:v>2024</c:v>
                  </c:pt>
                  <c:pt idx="11">
                    <c:v>2025</c:v>
                  </c:pt>
                  <c:pt idx="12">
                    <c:v>2025</c:v>
                  </c:pt>
                  <c:pt idx="13">
                    <c:v>2025</c:v>
                  </c:pt>
                </c:lvl>
              </c:multiLvlStrCache>
            </c:multiLvlStrRef>
          </c:cat>
          <c:val>
            <c:numRef>
              <c:f>'Agg Types w Bins and Years'!$J$3:$J$20</c:f>
              <c:numCache>
                <c:formatCode>General</c:formatCode>
                <c:ptCount val="18"/>
                <c:pt idx="3">
                  <c:v>0.30120481927710846</c:v>
                </c:pt>
                <c:pt idx="4">
                  <c:v>0</c:v>
                </c:pt>
                <c:pt idx="5">
                  <c:v>0.10935535021050904</c:v>
                </c:pt>
                <c:pt idx="6">
                  <c:v>0</c:v>
                </c:pt>
                <c:pt idx="7">
                  <c:v>0.40436716538617057</c:v>
                </c:pt>
                <c:pt idx="8">
                  <c:v>0</c:v>
                </c:pt>
                <c:pt idx="9">
                  <c:v>0.15426147319706907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2.0876826722338206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3B-4653-8840-35271CAEF73D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Years'!$A$3:$B$20</c:f>
              <c:multiLvlStrCache>
                <c:ptCount val="14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</c:lvl>
                <c:lvl>
                  <c:pt idx="0">
                    <c:v>2022</c:v>
                  </c:pt>
                  <c:pt idx="1">
                    <c:v>2022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2023</c:v>
                  </c:pt>
                  <c:pt idx="5">
                    <c:v>2023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2024</c:v>
                  </c:pt>
                  <c:pt idx="9">
                    <c:v>2024</c:v>
                  </c:pt>
                  <c:pt idx="10">
                    <c:v>2024</c:v>
                  </c:pt>
                  <c:pt idx="11">
                    <c:v>2025</c:v>
                  </c:pt>
                  <c:pt idx="12">
                    <c:v>2025</c:v>
                  </c:pt>
                  <c:pt idx="13">
                    <c:v>2025</c:v>
                  </c:pt>
                </c:lvl>
              </c:multiLvlStrCache>
            </c:multiLvlStrRef>
          </c:cat>
          <c:val>
            <c:numRef>
              <c:f>'Agg Types w Bins and Years'!$L$3:$L$20</c:f>
              <c:numCache>
                <c:formatCode>General</c:formatCode>
                <c:ptCount val="18"/>
                <c:pt idx="3">
                  <c:v>0.30120481927710846</c:v>
                </c:pt>
                <c:pt idx="4">
                  <c:v>0.69710700592540953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1.755926251097454</c:v>
                </c:pt>
                <c:pt idx="9">
                  <c:v>0</c:v>
                </c:pt>
                <c:pt idx="10">
                  <c:v>0</c:v>
                </c:pt>
                <c:pt idx="11">
                  <c:v>1.8966334755808441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3B-4653-8840-35271CAEF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993566543"/>
        <c:axId val="1414825248"/>
      </c:barChart>
      <c:catAx>
        <c:axId val="993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0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4825248"/>
        <c:crosses val="autoZero"/>
        <c:auto val="1"/>
        <c:lblAlgn val="ctr"/>
        <c:lblOffset val="0"/>
        <c:noMultiLvlLbl val="0"/>
      </c:catAx>
      <c:valAx>
        <c:axId val="141482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Evetns per 100 Survey Hours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35665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4414565400566282E-2"/>
          <c:y val="0.95731892576865185"/>
          <c:w val="0.89999998109479651"/>
          <c:h val="3.90171527141310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5400000" vert="horz"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532970166094413E-2"/>
          <c:y val="3.3396580448346105E-2"/>
          <c:w val="0.8798681597774084"/>
          <c:h val="0.5301652414855602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'Agg Types w Bins and Years'!$A$3:$B$20</c15:sqref>
                  </c15:fullRef>
                </c:ext>
              </c:extLst>
              <c:f>'Agg Types w Bins and Years'!$A$3:$B$16</c:f>
              <c:multiLvlStrCache>
                <c:ptCount val="14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</c:lvl>
                <c:lvl>
                  <c:pt idx="0">
                    <c:v>2022</c:v>
                  </c:pt>
                  <c:pt idx="1">
                    <c:v>2022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2023</c:v>
                  </c:pt>
                  <c:pt idx="5">
                    <c:v>2023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2024</c:v>
                  </c:pt>
                  <c:pt idx="9">
                    <c:v>2024</c:v>
                  </c:pt>
                  <c:pt idx="10">
                    <c:v>2024</c:v>
                  </c:pt>
                  <c:pt idx="11">
                    <c:v>2025</c:v>
                  </c:pt>
                  <c:pt idx="12">
                    <c:v>2025</c:v>
                  </c:pt>
                  <c:pt idx="13">
                    <c:v>2025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 Types w Bins and Years'!$H$3:$H$20</c15:sqref>
                  </c15:fullRef>
                </c:ext>
              </c:extLst>
              <c:f>'Agg Types w Bins and Years'!$H$3:$H$16</c:f>
              <c:numCache>
                <c:formatCode>General</c:formatCode>
                <c:ptCount val="14"/>
                <c:pt idx="3">
                  <c:v>0.30120481927710846</c:v>
                </c:pt>
                <c:pt idx="4">
                  <c:v>0</c:v>
                </c:pt>
                <c:pt idx="5">
                  <c:v>0.10935535021050904</c:v>
                </c:pt>
                <c:pt idx="6">
                  <c:v>0</c:v>
                </c:pt>
                <c:pt idx="7">
                  <c:v>1.2131014961585118</c:v>
                </c:pt>
                <c:pt idx="8">
                  <c:v>1.755926251097454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23-4EA3-AADB-B9DDEB7FE334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'Agg Types w Bins and Years'!$A$3:$B$20</c15:sqref>
                  </c15:fullRef>
                </c:ext>
              </c:extLst>
              <c:f>'Agg Types w Bins and Years'!$A$3:$B$16</c:f>
              <c:multiLvlStrCache>
                <c:ptCount val="14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</c:lvl>
                <c:lvl>
                  <c:pt idx="0">
                    <c:v>2022</c:v>
                  </c:pt>
                  <c:pt idx="1">
                    <c:v>2022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2023</c:v>
                  </c:pt>
                  <c:pt idx="5">
                    <c:v>2023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2024</c:v>
                  </c:pt>
                  <c:pt idx="9">
                    <c:v>2024</c:v>
                  </c:pt>
                  <c:pt idx="10">
                    <c:v>2024</c:v>
                  </c:pt>
                  <c:pt idx="11">
                    <c:v>2025</c:v>
                  </c:pt>
                  <c:pt idx="12">
                    <c:v>2025</c:v>
                  </c:pt>
                  <c:pt idx="13">
                    <c:v>2025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 Types w Bins and Years'!$J$3:$J$20</c15:sqref>
                  </c15:fullRef>
                </c:ext>
              </c:extLst>
              <c:f>'Agg Types w Bins and Years'!$J$3:$J$16</c:f>
              <c:numCache>
                <c:formatCode>General</c:formatCode>
                <c:ptCount val="14"/>
                <c:pt idx="3">
                  <c:v>0.30120481927710846</c:v>
                </c:pt>
                <c:pt idx="4">
                  <c:v>0</c:v>
                </c:pt>
                <c:pt idx="5">
                  <c:v>0.10935535021050904</c:v>
                </c:pt>
                <c:pt idx="6">
                  <c:v>0</c:v>
                </c:pt>
                <c:pt idx="7">
                  <c:v>0.40436716538617057</c:v>
                </c:pt>
                <c:pt idx="8">
                  <c:v>0</c:v>
                </c:pt>
                <c:pt idx="9">
                  <c:v>0.15426147319706907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2.0876826722338206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23-4EA3-AADB-B9DDEB7FE334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'Agg Types w Bins and Years'!$A$3:$B$20</c15:sqref>
                  </c15:fullRef>
                </c:ext>
              </c:extLst>
              <c:f>'Agg Types w Bins and Years'!$A$3:$B$16</c:f>
              <c:multiLvlStrCache>
                <c:ptCount val="14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</c:lvl>
                <c:lvl>
                  <c:pt idx="0">
                    <c:v>2022</c:v>
                  </c:pt>
                  <c:pt idx="1">
                    <c:v>2022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2023</c:v>
                  </c:pt>
                  <c:pt idx="5">
                    <c:v>2023</c:v>
                  </c:pt>
                  <c:pt idx="6">
                    <c:v>2023</c:v>
                  </c:pt>
                  <c:pt idx="7">
                    <c:v>2024</c:v>
                  </c:pt>
                  <c:pt idx="8">
                    <c:v>2024</c:v>
                  </c:pt>
                  <c:pt idx="9">
                    <c:v>2024</c:v>
                  </c:pt>
                  <c:pt idx="10">
                    <c:v>2024</c:v>
                  </c:pt>
                  <c:pt idx="11">
                    <c:v>2025</c:v>
                  </c:pt>
                  <c:pt idx="12">
                    <c:v>2025</c:v>
                  </c:pt>
                  <c:pt idx="13">
                    <c:v>2025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 Types w Bins and Years'!$L$3:$L$20</c15:sqref>
                  </c15:fullRef>
                </c:ext>
              </c:extLst>
              <c:f>'Agg Types w Bins and Years'!$L$3:$L$16</c:f>
              <c:numCache>
                <c:formatCode>General</c:formatCode>
                <c:ptCount val="14"/>
                <c:pt idx="3">
                  <c:v>0.30120481927710846</c:v>
                </c:pt>
                <c:pt idx="4">
                  <c:v>0.69710700592540953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1.755926251097454</c:v>
                </c:pt>
                <c:pt idx="9">
                  <c:v>0</c:v>
                </c:pt>
                <c:pt idx="10">
                  <c:v>0</c:v>
                </c:pt>
                <c:pt idx="11">
                  <c:v>1.8966334755808441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23-4EA3-AADB-B9DDEB7FE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993566543"/>
        <c:axId val="1414825248"/>
      </c:barChart>
      <c:catAx>
        <c:axId val="993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0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4825248"/>
        <c:crosses val="autoZero"/>
        <c:auto val="1"/>
        <c:lblAlgn val="ctr"/>
        <c:lblOffset val="0"/>
        <c:noMultiLvlLbl val="0"/>
      </c:catAx>
      <c:valAx>
        <c:axId val="141482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Evetns per 100 Survey Hours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3566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4414565400566282E-2"/>
          <c:y val="0.95731892576865185"/>
          <c:w val="0.89999988650065244"/>
          <c:h val="3.90171527141310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5400000" vert="horz"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Seasonal</a:t>
            </a:r>
            <a:r>
              <a:rPr lang="en-US" baseline="0">
                <a:solidFill>
                  <a:sysClr val="windowText" lastClr="000000"/>
                </a:solidFill>
              </a:rPr>
              <a:t> Aggression Types per 100 Survey Hours</a:t>
            </a:r>
            <a:endParaRPr lang="en-US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 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0.57745055579616</c:v>
                </c:pt>
                <c:pt idx="1">
                  <c:v>0.40420371867421184</c:v>
                </c:pt>
                <c:pt idx="2">
                  <c:v>6.2088662610207367E-2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BD-45EC-AAA4-F15593FF8E50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 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0.28872527789808</c:v>
                </c:pt>
                <c:pt idx="1">
                  <c:v>0</c:v>
                </c:pt>
                <c:pt idx="2">
                  <c:v>0.18626598783062212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BD-45EC-AAA4-F15593FF8E50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 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0.43308791684712</c:v>
                </c:pt>
                <c:pt idx="1">
                  <c:v>0.80840743734842369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BD-45EC-AAA4-F15593FF8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6215935"/>
        <c:axId val="816216415"/>
      </c:barChart>
      <c:catAx>
        <c:axId val="8162159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Seasonal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Bin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216415"/>
        <c:crosses val="autoZero"/>
        <c:auto val="1"/>
        <c:lblAlgn val="ctr"/>
        <c:lblOffset val="100"/>
        <c:noMultiLvlLbl val="0"/>
      </c:catAx>
      <c:valAx>
        <c:axId val="816216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Aggression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Events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215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ERLA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w Bins'!$N$1</c:f>
              <c:strCache>
                <c:ptCount val="1"/>
                <c:pt idx="0">
                  <c:v>OBE Count/ 100 Hrs</c:v>
                </c:pt>
              </c:strCache>
            </c:strRef>
          </c:tx>
          <c:spPr>
            <a:solidFill>
              <a:srgbClr val="D9D9D9"/>
            </a:solidFill>
            <a:ln>
              <a:noFill/>
            </a:ln>
            <a:effectLst/>
          </c:spPr>
          <c:val>
            <c:numRef>
              <c:f>'Aggression Types w Bins'!$N$2:$N$5</c:f>
              <c:numCache>
                <c:formatCode>General</c:formatCode>
                <c:ptCount val="4"/>
                <c:pt idx="0">
                  <c:v>1.58798902843944</c:v>
                </c:pt>
                <c:pt idx="1">
                  <c:v>1.2126111560226356</c:v>
                </c:pt>
                <c:pt idx="2">
                  <c:v>0.37253197566124424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9C-4963-ACE6-3708BAF21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397359"/>
        <c:axId val="872410319"/>
      </c:areaChart>
      <c:lineChart>
        <c:grouping val="standar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 </c:v>
                </c:pt>
                <c:pt idx="3">
                  <c:v>Early Fall Arrival</c:v>
                </c:pt>
              </c:strCache>
            </c:strRef>
          </c:cat>
          <c:val>
            <c:numRef>
              <c:f>('Aggression Types w Bins'!$G$2,'Aggression Types w Bins'!$I$2,'Aggression Types w Bins'!$K$2,'Aggression Types w Bins'!$N$2)</c:f>
              <c:numCache>
                <c:formatCode>General</c:formatCode>
                <c:ptCount val="4"/>
                <c:pt idx="0">
                  <c:v>0.57745055579616</c:v>
                </c:pt>
                <c:pt idx="1">
                  <c:v>0.28872527789808</c:v>
                </c:pt>
                <c:pt idx="2">
                  <c:v>0.43308791684712</c:v>
                </c:pt>
                <c:pt idx="3">
                  <c:v>1.58798902843944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9C-4963-ACE6-3708BAF21318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 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0.28872527789808</c:v>
                </c:pt>
                <c:pt idx="1">
                  <c:v>0</c:v>
                </c:pt>
                <c:pt idx="2">
                  <c:v>0.18626598783062212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9C-4963-ACE6-3708BAF21318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 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0.43308791684712</c:v>
                </c:pt>
                <c:pt idx="1">
                  <c:v>0.80840743734842369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9C-4963-ACE6-3708BAF21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985295"/>
        <c:axId val="153995855"/>
      </c:lineChart>
      <c:catAx>
        <c:axId val="1539852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95855"/>
        <c:crosses val="autoZero"/>
        <c:auto val="1"/>
        <c:lblAlgn val="ctr"/>
        <c:lblOffset val="100"/>
        <c:noMultiLvlLbl val="0"/>
      </c:catAx>
      <c:valAx>
        <c:axId val="153995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Aggression Events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85295"/>
        <c:crosses val="autoZero"/>
        <c:crossBetween val="between"/>
      </c:valAx>
      <c:valAx>
        <c:axId val="87241031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OBE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Count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397359"/>
        <c:crosses val="max"/>
        <c:crossBetween val="between"/>
      </c:valAx>
      <c:catAx>
        <c:axId val="872397359"/>
        <c:scaling>
          <c:orientation val="minMax"/>
        </c:scaling>
        <c:delete val="1"/>
        <c:axPos val="b"/>
        <c:majorTickMark val="out"/>
        <c:minorTickMark val="none"/>
        <c:tickLblPos val="nextTo"/>
        <c:crossAx val="8724103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Hours'!$A$2:$A$5</c15:sqref>
                  </c15:fullRef>
                </c:ext>
              </c:extLst>
              <c:f>'Aggression Types per 100 Hours'!$A$3:$A$5</c:f>
              <c:numCache>
                <c:formatCode>General</c:formatCode>
                <c:ptCount val="3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Hours'!$G$2:$G$5</c15:sqref>
                  </c15:fullRef>
                </c:ext>
              </c:extLst>
              <c:f>'Aggression Types per 100 Hours'!$G$3:$G$5</c:f>
              <c:numCache>
                <c:formatCode>General</c:formatCode>
                <c:ptCount val="3"/>
                <c:pt idx="0">
                  <c:v>0.1333955846061495</c:v>
                </c:pt>
                <c:pt idx="1">
                  <c:v>0.40211108318673039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0-48A5-8D47-38C7ED8DB2A1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Hours'!$A$2:$A$5</c15:sqref>
                  </c15:fullRef>
                </c:ext>
              </c:extLst>
              <c:f>'Aggression Types per 100 Hours'!$A$3:$A$5</c:f>
              <c:numCache>
                <c:formatCode>General</c:formatCode>
                <c:ptCount val="3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Hours'!$I$2:$I$5</c15:sqref>
                  </c15:fullRef>
                </c:ext>
              </c:extLst>
              <c:f>'Aggression Types per 100 Hours'!$I$3:$I$5</c:f>
              <c:numCache>
                <c:formatCode>General</c:formatCode>
                <c:ptCount val="3"/>
                <c:pt idx="0">
                  <c:v>0.1333955846061495</c:v>
                </c:pt>
                <c:pt idx="1">
                  <c:v>0.20105554159336519</c:v>
                </c:pt>
                <c:pt idx="2">
                  <c:v>0.49912652857499373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F0-48A5-8D47-38C7ED8DB2A1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Hours'!$A$2:$A$5</c15:sqref>
                  </c15:fullRef>
                </c:ext>
              </c:extLst>
              <c:f>'Aggression Types per 100 Hours'!$A$3:$A$5</c:f>
              <c:numCache>
                <c:formatCode>General</c:formatCode>
                <c:ptCount val="3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Hours'!$K$2:$K$5</c15:sqref>
                  </c15:fullRef>
                </c:ext>
              </c:extLst>
              <c:f>'Aggression Types per 100 Hours'!$K$3:$K$5</c:f>
              <c:numCache>
                <c:formatCode>General</c:formatCode>
                <c:ptCount val="3"/>
                <c:pt idx="0">
                  <c:v>0.1333955846061495</c:v>
                </c:pt>
                <c:pt idx="1">
                  <c:v>0.1005277707966826</c:v>
                </c:pt>
                <c:pt idx="2">
                  <c:v>0.99825305714998747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F0-48A5-8D47-38C7ED8DB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3351215"/>
        <c:axId val="1613353615"/>
      </c:barChart>
      <c:catAx>
        <c:axId val="16133512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353615"/>
        <c:crosses val="autoZero"/>
        <c:auto val="1"/>
        <c:lblAlgn val="ctr"/>
        <c:lblOffset val="100"/>
        <c:noMultiLvlLbl val="0"/>
      </c:catAx>
      <c:valAx>
        <c:axId val="1613353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Evetns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35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'Total Aggression per 100 Hours'!$A$2:$A$5</c15:sqref>
                  </c15:fullRef>
                </c:ext>
              </c:extLst>
              <c:f>'Total Aggression per 100 Hours'!$A$3:$A$5</c:f>
              <c:numCache>
                <c:formatCode>General</c:formatCode>
                <c:ptCount val="3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'Total Aggression per 100 Hours'!$E$2:$E$5</c15:sqref>
                  </c15:fullRef>
                </c:ext>
              </c:extLst>
              <c:f>'Total Aggression per 100 Hours'!$E$3:$E$5</c:f>
              <c:numCache>
                <c:formatCode>General</c:formatCode>
                <c:ptCount val="3"/>
                <c:pt idx="0">
                  <c:v>0.40018675381844859</c:v>
                </c:pt>
                <c:pt idx="1">
                  <c:v>0.70369439557677815</c:v>
                </c:pt>
                <c:pt idx="2">
                  <c:v>1.4973795857249812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40-466A-B650-5D2F299FE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8800127"/>
        <c:axId val="1178799167"/>
      </c:barChart>
      <c:catAx>
        <c:axId val="11788001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8799167"/>
        <c:crosses val="autoZero"/>
        <c:auto val="1"/>
        <c:lblAlgn val="ctr"/>
        <c:lblOffset val="100"/>
        <c:noMultiLvlLbl val="0"/>
      </c:catAx>
      <c:valAx>
        <c:axId val="1178799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</a:t>
                </a:r>
                <a:r>
                  <a:rPr lang="en-US" baseline="0"/>
                  <a:t>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8800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ERLA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'Total Aggression per 100 Hours'!$A$2:$A$5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'Total Aggression per 100 Hours'!$E$2:$E$5</c:f>
              <c:numCache>
                <c:formatCode>General</c:formatCode>
                <c:ptCount val="4"/>
                <c:pt idx="0">
                  <c:v>0</c:v>
                </c:pt>
                <c:pt idx="1">
                  <c:v>0.40018675381844859</c:v>
                </c:pt>
                <c:pt idx="2">
                  <c:v>0.70369439557677815</c:v>
                </c:pt>
                <c:pt idx="3">
                  <c:v>1.4973795857249812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9F-4522-9772-7AE461D56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9978864"/>
        <c:axId val="1379980304"/>
      </c:lineChart>
      <c:lineChart>
        <c:grouping val="standard"/>
        <c:varyColors val="0"/>
        <c:ser>
          <c:idx val="1"/>
          <c:order val="1"/>
          <c:tx>
            <c:strRef>
              <c:f>'Total Aggression per 100 Hours'!$H$1</c:f>
              <c:strCache>
                <c:ptCount val="1"/>
                <c:pt idx="0">
                  <c:v>OBE Count/ 100 Hrs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'Total Aggression per 100 Hours'!$A$2:$A$5</c:f>
              <c:numCache>
                <c:formatCode>General</c:formatCode>
                <c:ptCount val="4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</c:numCache>
            </c:numRef>
          </c:cat>
          <c:val>
            <c:numRef>
              <c:f>'Total Aggression per 100 Hours'!$H$2:$H$5</c:f>
              <c:numCache>
                <c:formatCode>General</c:formatCode>
                <c:ptCount val="4"/>
                <c:pt idx="0">
                  <c:v>0</c:v>
                </c:pt>
                <c:pt idx="1">
                  <c:v>0.53358233842459801</c:v>
                </c:pt>
                <c:pt idx="2">
                  <c:v>0.9047499371701434</c:v>
                </c:pt>
                <c:pt idx="3">
                  <c:v>1.4973795857249812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9F-4522-9772-7AE461D56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664368"/>
        <c:axId val="1491661488"/>
      </c:lineChart>
      <c:catAx>
        <c:axId val="1379978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980304"/>
        <c:crosses val="autoZero"/>
        <c:auto val="1"/>
        <c:lblAlgn val="ctr"/>
        <c:lblOffset val="100"/>
        <c:noMultiLvlLbl val="0"/>
      </c:catAx>
      <c:valAx>
        <c:axId val="1379980304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978864"/>
        <c:crosses val="autoZero"/>
        <c:crossBetween val="between"/>
      </c:valAx>
      <c:valAx>
        <c:axId val="1491661488"/>
        <c:scaling>
          <c:orientation val="minMax"/>
          <c:max val="12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664368"/>
        <c:crosses val="max"/>
        <c:crossBetween val="between"/>
      </c:valAx>
      <c:catAx>
        <c:axId val="1491664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916614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390526</xdr:colOff>
      <xdr:row>22</xdr:row>
      <xdr:rowOff>55561</xdr:rowOff>
    </xdr:from>
    <xdr:to>
      <xdr:col>10</xdr:col>
      <xdr:colOff>228600</xdr:colOff>
      <xdr:row>50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46D5EC-8A87-4D36-1B59-EBD119BA7C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4</xdr:col>
      <xdr:colOff>914399</xdr:colOff>
      <xdr:row>48</xdr:row>
      <xdr:rowOff>96839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61FDA52-5297-4835-A32D-6F4C1437F0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8</xdr:row>
      <xdr:rowOff>165100</xdr:rowOff>
    </xdr:from>
    <xdr:to>
      <xdr:col>4</xdr:col>
      <xdr:colOff>485775</xdr:colOff>
      <xdr:row>23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56942D-F50C-3175-675F-AEECAB121C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339724</xdr:colOff>
      <xdr:row>7</xdr:row>
      <xdr:rowOff>174624</xdr:rowOff>
    </xdr:from>
    <xdr:to>
      <xdr:col>10</xdr:col>
      <xdr:colOff>38099</xdr:colOff>
      <xdr:row>25</xdr:row>
      <xdr:rowOff>57149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49A190-4F1A-F4D5-0C1A-AC510E94B6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9</xdr:row>
      <xdr:rowOff>138112</xdr:rowOff>
    </xdr:from>
    <xdr:to>
      <xdr:col>10</xdr:col>
      <xdr:colOff>304800</xdr:colOff>
      <xdr:row>24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C5004D-546C-3D37-12F8-2918868A3A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10</xdr:row>
      <xdr:rowOff>147637</xdr:rowOff>
    </xdr:from>
    <xdr:to>
      <xdr:col>13</xdr:col>
      <xdr:colOff>323850</xdr:colOff>
      <xdr:row>25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886681-1CEF-244F-5107-6B994B6E75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466725</xdr:colOff>
      <xdr:row>5</xdr:row>
      <xdr:rowOff>122237</xdr:rowOff>
    </xdr:from>
    <xdr:to>
      <xdr:col>22</xdr:col>
      <xdr:colOff>161925</xdr:colOff>
      <xdr:row>20</xdr:row>
      <xdr:rowOff>150812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D7EF55-4C57-7A10-4631-5D446721EA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8.619021064813" createdVersion="8" refreshedVersion="8" minRefreshableVersion="3" recordCount="41" xr:uid="{55242A7C-B0A2-4793-A536-4E5F07E88C40}">
  <cacheSource type="worksheet">
    <worksheetSource ref="A1:L1048576" sheet="Original Data"/>
  </cacheSource>
  <cacheFields count="11">
    <cacheField name="Year" numFmtId="0">
      <sharedItems containsString="0" containsBlank="1" containsNumber="1" containsInteger="1" minValue="2022" maxValue="2025" count="5"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0">
      <sharedItems containsString="0" containsBlank="1" containsNumber="1" containsInteger="1" minValue="0" maxValue="10794"/>
    </cacheField>
    <cacheField name="Survey Hours" numFmtId="0">
      <sharedItems containsString="0" containsBlank="1" containsNumber="1" minValue="0" maxValue="179.9"/>
    </cacheField>
    <cacheField name="OBE Count" numFmtId="0">
      <sharedItems containsString="0" containsBlank="1" containsNumber="1" containsInteger="1" minValue="0" maxValue="2"/>
    </cacheField>
    <cacheField name="OBE per Hour" numFmtId="0">
      <sharedItems containsBlank="1" containsMixedTypes="1" containsNumber="1" minValue="0" maxValue="3.8610038610038602E-2"/>
    </cacheField>
    <cacheField name="# Aggression Events" numFmtId="0">
      <sharedItems containsString="0" containsBlank="1" containsNumber="1" containsInteger="1" minValue="0" maxValue="3"/>
    </cacheField>
    <cacheField name="Sum of Non-Territorial Aggression (&lt;6)" numFmtId="0">
      <sharedItems containsString="0" containsBlank="1" containsNumber="1" containsInteger="1" minValue="0" maxValue="3"/>
    </cacheField>
    <cacheField name="Sum of Territorial Aggression (6-7)" numFmtId="0">
      <sharedItems containsString="0" containsBlank="1" containsNumber="1" containsInteger="1" minValue="0" maxValue="1"/>
    </cacheField>
    <cacheField name="Sum of Severe Aggression (&gt;7)" numFmtId="0">
      <sharedItems containsString="0" containsBlank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">
  <r>
    <x v="0"/>
    <s v="Jan"/>
    <x v="0"/>
    <n v="0"/>
    <n v="0"/>
    <n v="0"/>
    <s v="ND"/>
    <n v="0"/>
    <n v="0"/>
    <n v="0"/>
    <n v="0"/>
  </r>
  <r>
    <x v="0"/>
    <s v="Feb"/>
    <x v="0"/>
    <n v="0"/>
    <n v="0"/>
    <n v="0"/>
    <s v="ND"/>
    <n v="0"/>
    <n v="0"/>
    <n v="0"/>
    <n v="0"/>
  </r>
  <r>
    <x v="0"/>
    <s v="Mar"/>
    <x v="1"/>
    <n v="0"/>
    <n v="0"/>
    <n v="0"/>
    <s v="ND"/>
    <n v="0"/>
    <n v="0"/>
    <n v="0"/>
    <n v="0"/>
  </r>
  <r>
    <x v="0"/>
    <s v="Apr"/>
    <x v="2"/>
    <n v="0"/>
    <n v="0"/>
    <n v="0"/>
    <s v="ND"/>
    <n v="0"/>
    <n v="0"/>
    <n v="0"/>
    <n v="0"/>
  </r>
  <r>
    <x v="0"/>
    <s v="May"/>
    <x v="2"/>
    <n v="0"/>
    <n v="0"/>
    <n v="0"/>
    <s v="ND"/>
    <n v="0"/>
    <n v="0"/>
    <n v="0"/>
    <n v="0"/>
  </r>
  <r>
    <x v="0"/>
    <s v="Jun"/>
    <x v="2"/>
    <n v="0"/>
    <n v="0"/>
    <n v="0"/>
    <s v="ND"/>
    <n v="0"/>
    <n v="0"/>
    <n v="0"/>
    <n v="0"/>
  </r>
  <r>
    <x v="0"/>
    <s v="Jul"/>
    <x v="2"/>
    <n v="0"/>
    <n v="0"/>
    <n v="0"/>
    <s v="ND"/>
    <n v="0"/>
    <n v="0"/>
    <n v="0"/>
    <n v="0"/>
  </r>
  <r>
    <x v="0"/>
    <s v="Aug"/>
    <x v="2"/>
    <n v="0"/>
    <n v="0"/>
    <n v="0"/>
    <s v="ND"/>
    <n v="0"/>
    <n v="0"/>
    <n v="0"/>
    <n v="0"/>
  </r>
  <r>
    <x v="0"/>
    <s v="Sep"/>
    <x v="2"/>
    <n v="0"/>
    <n v="0"/>
    <n v="0"/>
    <s v="ND"/>
    <n v="0"/>
    <n v="0"/>
    <n v="0"/>
    <n v="0"/>
  </r>
  <r>
    <x v="0"/>
    <s v="Oct"/>
    <x v="3"/>
    <n v="0"/>
    <n v="0"/>
    <n v="0"/>
    <s v="ND"/>
    <n v="0"/>
    <n v="0"/>
    <n v="0"/>
    <n v="0"/>
  </r>
  <r>
    <x v="0"/>
    <s v="Nov"/>
    <x v="0"/>
    <n v="0"/>
    <n v="0"/>
    <n v="0"/>
    <s v="ND"/>
    <n v="0"/>
    <n v="0"/>
    <n v="0"/>
    <n v="0"/>
  </r>
  <r>
    <x v="0"/>
    <s v="Dec"/>
    <x v="0"/>
    <n v="477"/>
    <n v="7.95"/>
    <n v="0"/>
    <n v="0"/>
    <n v="0"/>
    <n v="0"/>
    <n v="0"/>
    <n v="0"/>
  </r>
  <r>
    <x v="1"/>
    <s v="Jan"/>
    <x v="0"/>
    <n v="2997"/>
    <n v="49.95"/>
    <n v="1"/>
    <n v="2.0020020020019999E-2"/>
    <n v="0"/>
    <n v="0"/>
    <n v="0"/>
    <n v="0"/>
  </r>
  <r>
    <x v="1"/>
    <s v="Feb"/>
    <x v="0"/>
    <n v="6921"/>
    <n v="115.35"/>
    <n v="1"/>
    <n v="8.6692674469007296E-3"/>
    <n v="3"/>
    <n v="1"/>
    <n v="1"/>
    <n v="1"/>
  </r>
  <r>
    <x v="1"/>
    <s v="Mar"/>
    <x v="1"/>
    <n v="8607"/>
    <n v="143.44999999999999"/>
    <n v="1"/>
    <n v="6.9710700592540897E-3"/>
    <n v="1"/>
    <n v="0"/>
    <n v="0"/>
    <n v="1"/>
  </r>
  <r>
    <x v="1"/>
    <s v="Apr"/>
    <x v="2"/>
    <n v="9480"/>
    <n v="158"/>
    <n v="0"/>
    <n v="0"/>
    <n v="0"/>
    <n v="0"/>
    <n v="0"/>
    <n v="0"/>
  </r>
  <r>
    <x v="1"/>
    <s v="May"/>
    <x v="2"/>
    <n v="8457"/>
    <n v="140.94999999999999"/>
    <n v="1"/>
    <n v="7.0947144377438796E-3"/>
    <n v="1"/>
    <n v="1"/>
    <n v="0"/>
    <n v="0"/>
  </r>
  <r>
    <x v="1"/>
    <s v="Jun"/>
    <x v="2"/>
    <n v="9789"/>
    <n v="163.15"/>
    <n v="0"/>
    <n v="0"/>
    <n v="0"/>
    <n v="0"/>
    <n v="0"/>
    <n v="0"/>
  </r>
  <r>
    <x v="1"/>
    <s v="Jul"/>
    <x v="2"/>
    <n v="7701"/>
    <n v="128.35"/>
    <n v="0"/>
    <n v="0"/>
    <n v="0"/>
    <n v="0"/>
    <n v="0"/>
    <n v="0"/>
  </r>
  <r>
    <x v="1"/>
    <s v="Aug"/>
    <x v="2"/>
    <n v="8646"/>
    <n v="144.1"/>
    <n v="0"/>
    <n v="0"/>
    <n v="0"/>
    <n v="0"/>
    <n v="0"/>
    <n v="0"/>
  </r>
  <r>
    <x v="1"/>
    <s v="Sep"/>
    <x v="2"/>
    <n v="10794"/>
    <n v="179.9"/>
    <n v="2"/>
    <n v="1.1117287381878799E-2"/>
    <n v="1"/>
    <n v="0"/>
    <n v="1"/>
    <n v="0"/>
  </r>
  <r>
    <x v="1"/>
    <s v="Oct"/>
    <x v="3"/>
    <n v="6564"/>
    <n v="109.4"/>
    <n v="0"/>
    <n v="0"/>
    <n v="0"/>
    <n v="0"/>
    <n v="0"/>
    <n v="0"/>
  </r>
  <r>
    <x v="1"/>
    <s v="Nov"/>
    <x v="0"/>
    <n v="5988"/>
    <n v="99.8"/>
    <n v="0"/>
    <n v="0"/>
    <n v="0"/>
    <n v="0"/>
    <n v="0"/>
    <n v="0"/>
  </r>
  <r>
    <x v="1"/>
    <s v="Dec"/>
    <x v="0"/>
    <n v="4014"/>
    <n v="66.900000000000006"/>
    <n v="2"/>
    <n v="2.9895366218236099E-2"/>
    <n v="0"/>
    <n v="0"/>
    <n v="0"/>
    <n v="0"/>
  </r>
  <r>
    <x v="2"/>
    <s v="Jan"/>
    <x v="0"/>
    <n v="4077"/>
    <n v="67.95"/>
    <n v="1"/>
    <n v="0"/>
    <n v="1"/>
    <n v="0"/>
    <n v="1"/>
    <n v="0"/>
  </r>
  <r>
    <x v="2"/>
    <s v="Feb"/>
    <x v="0"/>
    <n v="4359"/>
    <n v="72.650000000000006"/>
    <n v="0"/>
    <n v="0"/>
    <n v="0"/>
    <n v="0"/>
    <n v="0"/>
    <n v="0"/>
  </r>
  <r>
    <x v="2"/>
    <s v="Mar"/>
    <x v="1"/>
    <n v="3417"/>
    <n v="56.95"/>
    <n v="2"/>
    <n v="3.5118525021949003E-2"/>
    <n v="2"/>
    <n v="1"/>
    <n v="0"/>
    <n v="1"/>
  </r>
  <r>
    <x v="2"/>
    <s v="Apr"/>
    <x v="2"/>
    <n v="5613"/>
    <n v="93.55"/>
    <n v="0"/>
    <n v="0"/>
    <n v="0"/>
    <n v="0"/>
    <n v="0"/>
    <n v="0"/>
  </r>
  <r>
    <x v="2"/>
    <s v="May"/>
    <x v="2"/>
    <n v="8292"/>
    <n v="138.19999999999999"/>
    <n v="1"/>
    <n v="7.2358900144717797E-3"/>
    <n v="1"/>
    <n v="0"/>
    <n v="1"/>
    <n v="0"/>
  </r>
  <r>
    <x v="2"/>
    <s v="Jun"/>
    <x v="2"/>
    <n v="8262"/>
    <n v="137.69999999999999"/>
    <n v="0"/>
    <n v="0"/>
    <n v="0"/>
    <n v="0"/>
    <n v="0"/>
    <n v="0"/>
  </r>
  <r>
    <x v="2"/>
    <s v="Jul"/>
    <x v="2"/>
    <n v="9321"/>
    <n v="155.35"/>
    <n v="0"/>
    <n v="0"/>
    <n v="0"/>
    <n v="0"/>
    <n v="0"/>
    <n v="0"/>
  </r>
  <r>
    <x v="2"/>
    <s v="Aug"/>
    <x v="2"/>
    <n v="4113"/>
    <n v="68.55"/>
    <n v="0"/>
    <n v="0"/>
    <n v="0"/>
    <n v="0"/>
    <n v="0"/>
    <n v="0"/>
  </r>
  <r>
    <x v="2"/>
    <s v="Sep"/>
    <x v="2"/>
    <n v="3294"/>
    <n v="54.9"/>
    <n v="1"/>
    <n v="1.82149362477231E-2"/>
    <n v="0"/>
    <n v="0"/>
    <n v="0"/>
    <n v="0"/>
  </r>
  <r>
    <x v="2"/>
    <s v="Oct"/>
    <x v="3"/>
    <n v="2535"/>
    <n v="42.25"/>
    <n v="0"/>
    <n v="0"/>
    <n v="0"/>
    <n v="0"/>
    <n v="0"/>
    <n v="0"/>
  </r>
  <r>
    <x v="2"/>
    <s v="Nov"/>
    <x v="0"/>
    <n v="3108"/>
    <n v="51.8"/>
    <n v="2"/>
    <n v="3.8610038610038602E-2"/>
    <n v="0"/>
    <n v="0"/>
    <n v="0"/>
    <n v="0"/>
  </r>
  <r>
    <x v="2"/>
    <s v="Dec"/>
    <x v="0"/>
    <n v="3294"/>
    <n v="54.9"/>
    <n v="2"/>
    <n v="3.64298724954462E-2"/>
    <n v="3"/>
    <n v="3"/>
    <n v="0"/>
    <n v="0"/>
  </r>
  <r>
    <x v="3"/>
    <s v="Jan"/>
    <x v="0"/>
    <n v="3384"/>
    <n v="56.4"/>
    <n v="1"/>
    <n v="1.77304964539007E-2"/>
    <n v="1"/>
    <n v="0"/>
    <n v="0"/>
    <n v="1"/>
  </r>
  <r>
    <x v="3"/>
    <s v="Feb"/>
    <x v="0"/>
    <n v="2943"/>
    <n v="49.05"/>
    <n v="1"/>
    <n v="2.0387359836901101E-2"/>
    <n v="1"/>
    <n v="0"/>
    <n v="0"/>
    <n v="1"/>
  </r>
  <r>
    <x v="3"/>
    <s v="Mar"/>
    <x v="1"/>
    <n v="2820"/>
    <n v="47"/>
    <n v="0"/>
    <n v="0"/>
    <n v="0"/>
    <n v="0"/>
    <n v="0"/>
    <n v="0"/>
  </r>
  <r>
    <x v="3"/>
    <s v="Apr"/>
    <x v="2"/>
    <n v="2874"/>
    <n v="47.9"/>
    <n v="1"/>
    <n v="2.0876826722338201E-2"/>
    <n v="1"/>
    <n v="0"/>
    <n v="1"/>
    <n v="0"/>
  </r>
  <r>
    <x v="4"/>
    <m/>
    <x v="4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AA13A2-AA78-456C-893E-F0FA3A26D46B}" name="PivotTable21" cacheId="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Year">
  <location ref="A1:F7" firstHeaderRow="0" firstDataRow="1" firstDataCol="1"/>
  <pivotFields count="11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  <pivotField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OBE Count" fld="5" baseField="0" baseItem="0"/>
    <dataField name="Sum of # Aggression Events" fld="7" baseField="0" baseItem="0"/>
    <dataField name="Average of Sum of Non-Territorial Aggression (&lt;6)" fld="8" subtotal="average" baseField="0" baseItem="0"/>
    <dataField name="Sum of Sum of Territorial Aggression (6-7)" fld="9" baseField="0" baseItem="0"/>
    <dataField name="Sum of Sum of Severe Aggression (&gt;7)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Times New Roman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E387-C728-4BF8-A05F-4A906384D87C}">
  <dimension ref="A1:O17"/>
  <sheetViews>
    <sheetView topLeftCell="A5" workbookViewId="0">
      <selection activeCell="A2" sqref="A2:O16"/>
    </sheetView>
  </sheetViews>
  <sheetFormatPr defaultRowHeight="14" x14ac:dyDescent="0.3"/>
  <cols>
    <col min="2" max="2" width="32.54296875" customWidth="1"/>
    <col min="4" max="4" width="21.26953125" customWidth="1"/>
    <col min="5" max="5" width="14.7265625" customWidth="1"/>
    <col min="6" max="6" width="14.90625" customWidth="1"/>
    <col min="7" max="7" width="14.7265625" customWidth="1"/>
    <col min="8" max="8" width="18.08984375" customWidth="1"/>
    <col min="9" max="9" width="13.36328125" customWidth="1"/>
    <col min="10" max="10" width="16.90625" customWidth="1"/>
    <col min="11" max="11" width="14.08984375" customWidth="1"/>
    <col min="12" max="12" width="18.1796875" customWidth="1"/>
  </cols>
  <sheetData>
    <row r="1" spans="1:15" s="10" customFormat="1" ht="42" x14ac:dyDescent="0.3">
      <c r="A1" s="10" t="s">
        <v>2</v>
      </c>
      <c r="B1" s="10" t="s">
        <v>28</v>
      </c>
      <c r="C1" s="10" t="s">
        <v>27</v>
      </c>
      <c r="D1" s="10" t="s">
        <v>24</v>
      </c>
      <c r="E1" s="10" t="s">
        <v>25</v>
      </c>
      <c r="F1" s="10" t="s">
        <v>26</v>
      </c>
      <c r="G1" s="10" t="s">
        <v>29</v>
      </c>
      <c r="H1" s="10" t="s">
        <v>30</v>
      </c>
      <c r="I1" s="10" t="s">
        <v>31</v>
      </c>
      <c r="J1" s="10" t="s">
        <v>32</v>
      </c>
      <c r="K1" s="10" t="s">
        <v>33</v>
      </c>
      <c r="L1" s="10" t="s">
        <v>34</v>
      </c>
      <c r="M1" s="4" t="s">
        <v>50</v>
      </c>
      <c r="N1" s="4" t="s">
        <v>66</v>
      </c>
      <c r="O1" s="4" t="s">
        <v>67</v>
      </c>
    </row>
    <row r="2" spans="1:15" s="10" customFormat="1" x14ac:dyDescent="0.3">
      <c r="A2">
        <v>2022</v>
      </c>
      <c r="B2" t="s">
        <v>7</v>
      </c>
      <c r="C2">
        <v>7.95</v>
      </c>
      <c r="D2">
        <v>0</v>
      </c>
      <c r="E2">
        <v>0</v>
      </c>
      <c r="F2">
        <v>0</v>
      </c>
      <c r="G2">
        <f>D2/C2</f>
        <v>0</v>
      </c>
      <c r="H2">
        <f>G2*100</f>
        <v>0</v>
      </c>
      <c r="I2">
        <f>E2/C2</f>
        <v>0</v>
      </c>
      <c r="J2">
        <f>I2*100</f>
        <v>0</v>
      </c>
      <c r="K2">
        <f>F2/C2</f>
        <v>0</v>
      </c>
      <c r="L2">
        <f>K2*100</f>
        <v>0</v>
      </c>
      <c r="M2">
        <v>0</v>
      </c>
      <c r="N2">
        <f>M2/C2</f>
        <v>0</v>
      </c>
      <c r="O2" s="10">
        <f>N2*100</f>
        <v>0</v>
      </c>
    </row>
    <row r="3" spans="1:15" x14ac:dyDescent="0.3">
      <c r="A3">
        <v>2022</v>
      </c>
      <c r="B3" t="s">
        <v>10</v>
      </c>
      <c r="C3">
        <v>0</v>
      </c>
      <c r="D3">
        <v>0</v>
      </c>
      <c r="E3">
        <v>0</v>
      </c>
      <c r="F3">
        <v>0</v>
      </c>
      <c r="M3">
        <v>0</v>
      </c>
      <c r="O3" s="10"/>
    </row>
    <row r="4" spans="1:15" x14ac:dyDescent="0.3">
      <c r="A4">
        <v>2022</v>
      </c>
      <c r="B4" t="s">
        <v>12</v>
      </c>
      <c r="C4">
        <v>0</v>
      </c>
      <c r="D4">
        <v>0</v>
      </c>
      <c r="E4">
        <v>0</v>
      </c>
      <c r="F4">
        <v>0</v>
      </c>
      <c r="M4">
        <v>0</v>
      </c>
      <c r="O4" s="10"/>
    </row>
    <row r="5" spans="1:15" x14ac:dyDescent="0.3">
      <c r="A5">
        <v>2022</v>
      </c>
      <c r="B5" t="s">
        <v>19</v>
      </c>
      <c r="C5">
        <v>0</v>
      </c>
      <c r="D5">
        <v>0</v>
      </c>
      <c r="E5">
        <v>0</v>
      </c>
      <c r="F5">
        <v>0</v>
      </c>
      <c r="M5">
        <v>0</v>
      </c>
      <c r="O5" s="10"/>
    </row>
    <row r="6" spans="1:15" x14ac:dyDescent="0.3">
      <c r="A6">
        <v>2023</v>
      </c>
      <c r="B6" t="s">
        <v>7</v>
      </c>
      <c r="C6">
        <v>332</v>
      </c>
      <c r="D6">
        <v>1</v>
      </c>
      <c r="E6">
        <v>1</v>
      </c>
      <c r="F6">
        <v>1</v>
      </c>
      <c r="G6">
        <f t="shared" ref="G6:G16" si="0">D6/C6</f>
        <v>3.0120481927710845E-3</v>
      </c>
      <c r="H6">
        <f t="shared" ref="H6:H16" si="1">G6*100</f>
        <v>0.30120481927710846</v>
      </c>
      <c r="I6">
        <f t="shared" ref="I6:I16" si="2">E6/C6</f>
        <v>3.0120481927710845E-3</v>
      </c>
      <c r="J6">
        <f t="shared" ref="J6:J16" si="3">I6*100</f>
        <v>0.30120481927710846</v>
      </c>
      <c r="K6">
        <f t="shared" ref="K6:K16" si="4">F6/C6</f>
        <v>3.0120481927710845E-3</v>
      </c>
      <c r="L6">
        <f t="shared" ref="L6:L16" si="5">K6*100</f>
        <v>0.30120481927710846</v>
      </c>
      <c r="M6">
        <v>4</v>
      </c>
      <c r="N6">
        <f t="shared" ref="N6:N16" si="6">M6/C6</f>
        <v>1.2048192771084338E-2</v>
      </c>
      <c r="O6" s="10">
        <f t="shared" ref="O6:O16" si="7">N6*100</f>
        <v>1.2048192771084338</v>
      </c>
    </row>
    <row r="7" spans="1:15" x14ac:dyDescent="0.3">
      <c r="A7">
        <v>2023</v>
      </c>
      <c r="B7" t="s">
        <v>10</v>
      </c>
      <c r="C7">
        <v>143.44999999999999</v>
      </c>
      <c r="D7">
        <v>0</v>
      </c>
      <c r="E7">
        <v>0</v>
      </c>
      <c r="F7">
        <v>1</v>
      </c>
      <c r="G7">
        <f t="shared" si="0"/>
        <v>0</v>
      </c>
      <c r="H7">
        <f t="shared" si="1"/>
        <v>0</v>
      </c>
      <c r="I7">
        <f t="shared" si="2"/>
        <v>0</v>
      </c>
      <c r="J7">
        <f t="shared" si="3"/>
        <v>0</v>
      </c>
      <c r="K7">
        <f t="shared" si="4"/>
        <v>6.9710700592540958E-3</v>
      </c>
      <c r="L7">
        <f t="shared" si="5"/>
        <v>0.69710700592540953</v>
      </c>
      <c r="M7">
        <v>1</v>
      </c>
      <c r="N7">
        <f t="shared" si="6"/>
        <v>6.9710700592540958E-3</v>
      </c>
      <c r="O7" s="10">
        <f t="shared" si="7"/>
        <v>0.69710700592540953</v>
      </c>
    </row>
    <row r="8" spans="1:15" x14ac:dyDescent="0.3">
      <c r="A8">
        <v>2023</v>
      </c>
      <c r="B8" t="s">
        <v>12</v>
      </c>
      <c r="C8">
        <v>914.45</v>
      </c>
      <c r="D8">
        <v>1</v>
      </c>
      <c r="E8">
        <v>1</v>
      </c>
      <c r="F8">
        <v>0</v>
      </c>
      <c r="G8">
        <f t="shared" si="0"/>
        <v>1.0935535021050905E-3</v>
      </c>
      <c r="H8">
        <f t="shared" si="1"/>
        <v>0.10935535021050904</v>
      </c>
      <c r="I8">
        <f t="shared" si="2"/>
        <v>1.0935535021050905E-3</v>
      </c>
      <c r="J8">
        <f t="shared" si="3"/>
        <v>0.10935535021050904</v>
      </c>
      <c r="K8">
        <f t="shared" si="4"/>
        <v>0</v>
      </c>
      <c r="L8">
        <f t="shared" si="5"/>
        <v>0</v>
      </c>
      <c r="M8">
        <v>3</v>
      </c>
      <c r="N8">
        <f t="shared" si="6"/>
        <v>3.2806605063152713E-3</v>
      </c>
      <c r="O8" s="10">
        <f t="shared" si="7"/>
        <v>0.32806605063152711</v>
      </c>
    </row>
    <row r="9" spans="1:15" x14ac:dyDescent="0.3">
      <c r="A9">
        <v>2023</v>
      </c>
      <c r="B9" t="s">
        <v>19</v>
      </c>
      <c r="C9">
        <v>109.4</v>
      </c>
      <c r="D9">
        <v>0</v>
      </c>
      <c r="E9">
        <v>0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>
        <f t="shared" si="4"/>
        <v>0</v>
      </c>
      <c r="L9">
        <f t="shared" si="5"/>
        <v>0</v>
      </c>
      <c r="M9">
        <v>0</v>
      </c>
      <c r="N9">
        <f t="shared" si="6"/>
        <v>0</v>
      </c>
      <c r="O9" s="10">
        <f t="shared" si="7"/>
        <v>0</v>
      </c>
    </row>
    <row r="10" spans="1:15" x14ac:dyDescent="0.3">
      <c r="A10">
        <v>2024</v>
      </c>
      <c r="B10" t="s">
        <v>7</v>
      </c>
      <c r="C10">
        <v>247.30000000000004</v>
      </c>
      <c r="D10">
        <v>3</v>
      </c>
      <c r="E10">
        <v>1</v>
      </c>
      <c r="F10">
        <v>0</v>
      </c>
      <c r="G10">
        <f t="shared" si="0"/>
        <v>1.2131014961585118E-2</v>
      </c>
      <c r="H10">
        <f t="shared" si="1"/>
        <v>1.2131014961585118</v>
      </c>
      <c r="I10">
        <f t="shared" si="2"/>
        <v>4.0436716538617056E-3</v>
      </c>
      <c r="J10">
        <f t="shared" si="3"/>
        <v>0.40436716538617057</v>
      </c>
      <c r="K10">
        <f t="shared" si="4"/>
        <v>0</v>
      </c>
      <c r="L10">
        <f t="shared" si="5"/>
        <v>0</v>
      </c>
      <c r="M10">
        <v>5</v>
      </c>
      <c r="N10">
        <f t="shared" si="6"/>
        <v>2.0218358269308529E-2</v>
      </c>
      <c r="O10" s="10">
        <f t="shared" si="7"/>
        <v>2.021835826930853</v>
      </c>
    </row>
    <row r="11" spans="1:15" x14ac:dyDescent="0.3">
      <c r="A11">
        <v>2024</v>
      </c>
      <c r="B11" t="s">
        <v>10</v>
      </c>
      <c r="C11">
        <v>56.95</v>
      </c>
      <c r="D11">
        <v>1</v>
      </c>
      <c r="E11">
        <v>0</v>
      </c>
      <c r="F11">
        <v>1</v>
      </c>
      <c r="G11">
        <f t="shared" si="0"/>
        <v>1.755926251097454E-2</v>
      </c>
      <c r="H11">
        <f t="shared" si="1"/>
        <v>1.755926251097454</v>
      </c>
      <c r="I11">
        <f t="shared" si="2"/>
        <v>0</v>
      </c>
      <c r="J11">
        <f t="shared" si="3"/>
        <v>0</v>
      </c>
      <c r="K11">
        <f t="shared" si="4"/>
        <v>1.755926251097454E-2</v>
      </c>
      <c r="L11">
        <f t="shared" si="5"/>
        <v>1.755926251097454</v>
      </c>
      <c r="M11">
        <v>2</v>
      </c>
      <c r="N11">
        <f t="shared" si="6"/>
        <v>3.5118525021949079E-2</v>
      </c>
      <c r="O11" s="10">
        <f t="shared" si="7"/>
        <v>3.5118525021949081</v>
      </c>
    </row>
    <row r="12" spans="1:15" x14ac:dyDescent="0.3">
      <c r="A12">
        <v>2024</v>
      </c>
      <c r="B12" t="s">
        <v>12</v>
      </c>
      <c r="C12">
        <v>648.24999999999989</v>
      </c>
      <c r="D12">
        <v>0</v>
      </c>
      <c r="E12">
        <v>1</v>
      </c>
      <c r="F12">
        <v>0</v>
      </c>
      <c r="G12">
        <f t="shared" si="0"/>
        <v>0</v>
      </c>
      <c r="H12">
        <f t="shared" si="1"/>
        <v>0</v>
      </c>
      <c r="I12">
        <f t="shared" si="2"/>
        <v>1.5426147319706905E-3</v>
      </c>
      <c r="J12">
        <f t="shared" si="3"/>
        <v>0.15426147319706907</v>
      </c>
      <c r="K12">
        <f t="shared" si="4"/>
        <v>0</v>
      </c>
      <c r="L12">
        <f t="shared" si="5"/>
        <v>0</v>
      </c>
      <c r="M12">
        <v>2</v>
      </c>
      <c r="N12">
        <f t="shared" si="6"/>
        <v>3.0852294639413811E-3</v>
      </c>
      <c r="O12" s="10">
        <f t="shared" si="7"/>
        <v>0.30852294639413813</v>
      </c>
    </row>
    <row r="13" spans="1:15" x14ac:dyDescent="0.3">
      <c r="A13">
        <v>2024</v>
      </c>
      <c r="B13" t="s">
        <v>19</v>
      </c>
      <c r="C13">
        <v>42.25</v>
      </c>
      <c r="D13">
        <v>0</v>
      </c>
      <c r="E13">
        <v>0</v>
      </c>
      <c r="F13">
        <v>0</v>
      </c>
      <c r="G13">
        <f t="shared" si="0"/>
        <v>0</v>
      </c>
      <c r="H13">
        <f t="shared" si="1"/>
        <v>0</v>
      </c>
      <c r="I13">
        <f t="shared" si="2"/>
        <v>0</v>
      </c>
      <c r="J13">
        <f t="shared" si="3"/>
        <v>0</v>
      </c>
      <c r="K13">
        <f t="shared" si="4"/>
        <v>0</v>
      </c>
      <c r="L13">
        <f t="shared" si="5"/>
        <v>0</v>
      </c>
      <c r="M13">
        <v>0</v>
      </c>
      <c r="N13">
        <f t="shared" si="6"/>
        <v>0</v>
      </c>
      <c r="O13" s="10">
        <f t="shared" si="7"/>
        <v>0</v>
      </c>
    </row>
    <row r="14" spans="1:15" x14ac:dyDescent="0.3">
      <c r="A14">
        <v>2025</v>
      </c>
      <c r="B14" t="s">
        <v>7</v>
      </c>
      <c r="C14">
        <v>105.44999999999999</v>
      </c>
      <c r="D14">
        <v>0</v>
      </c>
      <c r="E14">
        <v>0</v>
      </c>
      <c r="F14">
        <v>2</v>
      </c>
      <c r="G14">
        <f t="shared" si="0"/>
        <v>0</v>
      </c>
      <c r="H14">
        <f t="shared" si="1"/>
        <v>0</v>
      </c>
      <c r="I14">
        <f t="shared" si="2"/>
        <v>0</v>
      </c>
      <c r="J14">
        <f t="shared" si="3"/>
        <v>0</v>
      </c>
      <c r="K14">
        <f t="shared" si="4"/>
        <v>1.8966334755808441E-2</v>
      </c>
      <c r="L14">
        <f t="shared" si="5"/>
        <v>1.8966334755808441</v>
      </c>
      <c r="M14">
        <v>2</v>
      </c>
      <c r="N14">
        <f t="shared" si="6"/>
        <v>1.8966334755808441E-2</v>
      </c>
      <c r="O14" s="10">
        <f t="shared" si="7"/>
        <v>1.8966334755808441</v>
      </c>
    </row>
    <row r="15" spans="1:15" x14ac:dyDescent="0.3">
      <c r="A15">
        <v>2025</v>
      </c>
      <c r="B15" t="s">
        <v>10</v>
      </c>
      <c r="C15">
        <v>47</v>
      </c>
      <c r="D15">
        <v>0</v>
      </c>
      <c r="E15">
        <v>0</v>
      </c>
      <c r="F15">
        <v>0</v>
      </c>
      <c r="G15">
        <f t="shared" si="0"/>
        <v>0</v>
      </c>
      <c r="H15">
        <f t="shared" si="1"/>
        <v>0</v>
      </c>
      <c r="I15">
        <f t="shared" si="2"/>
        <v>0</v>
      </c>
      <c r="J15">
        <f t="shared" si="3"/>
        <v>0</v>
      </c>
      <c r="K15">
        <f t="shared" si="4"/>
        <v>0</v>
      </c>
      <c r="L15">
        <f t="shared" si="5"/>
        <v>0</v>
      </c>
      <c r="M15">
        <v>0</v>
      </c>
      <c r="N15">
        <f t="shared" si="6"/>
        <v>0</v>
      </c>
      <c r="O15" s="10">
        <f t="shared" si="7"/>
        <v>0</v>
      </c>
    </row>
    <row r="16" spans="1:15" x14ac:dyDescent="0.3">
      <c r="A16">
        <v>2025</v>
      </c>
      <c r="B16" t="s">
        <v>12</v>
      </c>
      <c r="C16">
        <v>47.9</v>
      </c>
      <c r="D16">
        <v>0</v>
      </c>
      <c r="E16">
        <v>1</v>
      </c>
      <c r="F16">
        <v>0</v>
      </c>
      <c r="G16">
        <f t="shared" si="0"/>
        <v>0</v>
      </c>
      <c r="H16">
        <f t="shared" si="1"/>
        <v>0</v>
      </c>
      <c r="I16">
        <f t="shared" si="2"/>
        <v>2.0876826722338204E-2</v>
      </c>
      <c r="J16">
        <f t="shared" si="3"/>
        <v>2.0876826722338206</v>
      </c>
      <c r="K16">
        <f t="shared" si="4"/>
        <v>0</v>
      </c>
      <c r="L16">
        <f t="shared" si="5"/>
        <v>0</v>
      </c>
      <c r="M16">
        <v>1</v>
      </c>
      <c r="N16">
        <f t="shared" si="6"/>
        <v>2.0876826722338204E-2</v>
      </c>
      <c r="O16" s="10">
        <f t="shared" si="7"/>
        <v>2.0876826722338206</v>
      </c>
    </row>
    <row r="17" spans="1:12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</sheetData>
  <sortState xmlns:xlrd2="http://schemas.microsoft.com/office/spreadsheetml/2017/richdata2" ref="A2:L17">
    <sortCondition ref="A2:A17"/>
    <sortCondition ref="B2:B17" customList="Migratory Surge (Nov-Feb),Late-Stage Pressure (Mar),Breeding Season / Absence (Apr-Sep),Early Fall Arrival (Oct)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3E1C9-5DE6-4B06-8F83-8ABE12F03930}">
  <dimension ref="A1:N5"/>
  <sheetViews>
    <sheetView zoomScale="58" zoomScaleNormal="58" workbookViewId="0">
      <selection activeCell="A6" sqref="A6"/>
    </sheetView>
  </sheetViews>
  <sheetFormatPr defaultRowHeight="14" x14ac:dyDescent="0.3"/>
  <cols>
    <col min="1" max="1" width="32.54296875" customWidth="1"/>
    <col min="2" max="2" width="12.08984375" customWidth="1"/>
    <col min="3" max="3" width="10.6328125" customWidth="1"/>
    <col min="4" max="4" width="11.81640625" customWidth="1"/>
    <col min="5" max="5" width="10.7265625" customWidth="1"/>
    <col min="6" max="6" width="13.54296875" customWidth="1"/>
    <col min="7" max="7" width="17.36328125" customWidth="1"/>
    <col min="8" max="8" width="14.36328125" customWidth="1"/>
    <col min="9" max="9" width="17.26953125" customWidth="1"/>
    <col min="10" max="10" width="12.26953125" customWidth="1"/>
    <col min="11" max="11" width="12.36328125" customWidth="1"/>
  </cols>
  <sheetData>
    <row r="1" spans="1:14" s="4" customFormat="1" ht="56" x14ac:dyDescent="0.3">
      <c r="A1" s="4" t="s">
        <v>28</v>
      </c>
      <c r="B1" s="4" t="s">
        <v>27</v>
      </c>
      <c r="C1" s="4" t="s">
        <v>24</v>
      </c>
      <c r="D1" s="4" t="s">
        <v>25</v>
      </c>
      <c r="E1" s="4" t="s">
        <v>26</v>
      </c>
      <c r="F1" s="4" t="s">
        <v>29</v>
      </c>
      <c r="G1" s="4" t="s">
        <v>30</v>
      </c>
      <c r="H1" s="4" t="s">
        <v>31</v>
      </c>
      <c r="I1" s="4" t="s">
        <v>32</v>
      </c>
      <c r="J1" s="4" t="s">
        <v>33</v>
      </c>
      <c r="K1" s="4" t="s">
        <v>34</v>
      </c>
      <c r="L1" s="4" t="s">
        <v>63</v>
      </c>
      <c r="M1" s="4" t="s">
        <v>66</v>
      </c>
      <c r="N1" s="4" t="s">
        <v>65</v>
      </c>
    </row>
    <row r="2" spans="1:14" x14ac:dyDescent="0.3">
      <c r="A2" t="s">
        <v>69</v>
      </c>
      <c r="B2">
        <v>692.69999999999993</v>
      </c>
      <c r="C2">
        <v>4</v>
      </c>
      <c r="D2">
        <v>2</v>
      </c>
      <c r="E2">
        <v>3</v>
      </c>
      <c r="F2">
        <f>C2/B2</f>
        <v>5.7745055579615998E-3</v>
      </c>
      <c r="G2">
        <f>F2*100</f>
        <v>0.57745055579616</v>
      </c>
      <c r="H2">
        <f>D2/B2</f>
        <v>2.8872527789807999E-3</v>
      </c>
      <c r="I2">
        <f>H2*100</f>
        <v>0.28872527789808</v>
      </c>
      <c r="J2">
        <f>E2/B2</f>
        <v>4.3308791684711998E-3</v>
      </c>
      <c r="K2">
        <f>J2*100</f>
        <v>0.43308791684712</v>
      </c>
      <c r="L2">
        <v>11</v>
      </c>
      <c r="M2">
        <f>L2/B2</f>
        <v>1.5879890284394401E-2</v>
      </c>
      <c r="N2">
        <f>M2*100</f>
        <v>1.58798902843944</v>
      </c>
    </row>
    <row r="3" spans="1:14" x14ac:dyDescent="0.3">
      <c r="A3" t="s">
        <v>70</v>
      </c>
      <c r="B3">
        <v>247.39999999999998</v>
      </c>
      <c r="C3">
        <v>1</v>
      </c>
      <c r="D3">
        <v>0</v>
      </c>
      <c r="E3">
        <v>2</v>
      </c>
      <c r="F3">
        <f>C3/B3</f>
        <v>4.0420371867421184E-3</v>
      </c>
      <c r="G3">
        <f>F3*100</f>
        <v>0.40420371867421184</v>
      </c>
      <c r="H3">
        <f>D3/B3</f>
        <v>0</v>
      </c>
      <c r="I3">
        <f>H3*100</f>
        <v>0</v>
      </c>
      <c r="J3">
        <f>E3/B3</f>
        <v>8.0840743734842367E-3</v>
      </c>
      <c r="K3">
        <f>J3*100</f>
        <v>0.80840743734842369</v>
      </c>
      <c r="L3">
        <v>3</v>
      </c>
      <c r="M3">
        <f t="shared" ref="M3:M5" si="0">L3/B3</f>
        <v>1.2126111560226355E-2</v>
      </c>
      <c r="N3">
        <f t="shared" ref="N3:N5" si="1">M3*100</f>
        <v>1.2126111560226356</v>
      </c>
    </row>
    <row r="4" spans="1:14" x14ac:dyDescent="0.3">
      <c r="A4" t="s">
        <v>71</v>
      </c>
      <c r="B4">
        <v>1610.6000000000001</v>
      </c>
      <c r="C4">
        <v>1</v>
      </c>
      <c r="D4">
        <v>3</v>
      </c>
      <c r="E4">
        <v>0</v>
      </c>
      <c r="F4">
        <f>C4/B4</f>
        <v>6.2088662610207369E-4</v>
      </c>
      <c r="G4">
        <f>F4*100</f>
        <v>6.2088662610207367E-2</v>
      </c>
      <c r="H4">
        <f>D4/B4</f>
        <v>1.8626598783062212E-3</v>
      </c>
      <c r="I4">
        <f>H4*100</f>
        <v>0.18626598783062212</v>
      </c>
      <c r="J4">
        <f>E4/B4</f>
        <v>0</v>
      </c>
      <c r="K4">
        <f>J4*100</f>
        <v>0</v>
      </c>
      <c r="L4">
        <v>6</v>
      </c>
      <c r="M4">
        <f t="shared" si="0"/>
        <v>3.7253197566124423E-3</v>
      </c>
      <c r="N4">
        <f t="shared" si="1"/>
        <v>0.37253197566124424</v>
      </c>
    </row>
    <row r="5" spans="1:14" x14ac:dyDescent="0.3">
      <c r="A5" t="s">
        <v>72</v>
      </c>
      <c r="B5">
        <v>151.65</v>
      </c>
      <c r="C5">
        <v>0</v>
      </c>
      <c r="D5">
        <v>0</v>
      </c>
      <c r="E5">
        <v>0</v>
      </c>
      <c r="F5">
        <f t="shared" ref="F5" si="2">C5/B5</f>
        <v>0</v>
      </c>
      <c r="G5">
        <f t="shared" ref="G5" si="3">F5*100</f>
        <v>0</v>
      </c>
      <c r="H5">
        <f t="shared" ref="H5" si="4">D5/B5</f>
        <v>0</v>
      </c>
      <c r="I5">
        <f t="shared" ref="I5" si="5">H5*100</f>
        <v>0</v>
      </c>
      <c r="J5">
        <f t="shared" ref="J5" si="6">E5/B5</f>
        <v>0</v>
      </c>
      <c r="K5">
        <f t="shared" ref="K5" si="7">J5*100</f>
        <v>0</v>
      </c>
      <c r="L5">
        <v>0</v>
      </c>
      <c r="M5">
        <f t="shared" si="0"/>
        <v>0</v>
      </c>
      <c r="N5">
        <f t="shared" si="1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B5A45-92D3-45D3-8F1D-0AE164E66DE8}">
  <dimension ref="A1:N5"/>
  <sheetViews>
    <sheetView workbookViewId="0">
      <selection activeCell="A2" sqref="A2:N5"/>
    </sheetView>
  </sheetViews>
  <sheetFormatPr defaultRowHeight="14" x14ac:dyDescent="0.3"/>
  <cols>
    <col min="2" max="2" width="12.453125" customWidth="1"/>
    <col min="3" max="3" width="21.6328125" customWidth="1"/>
    <col min="4" max="4" width="19.26953125" customWidth="1"/>
    <col min="5" max="5" width="14.6328125" customWidth="1"/>
    <col min="6" max="6" width="15.54296875" customWidth="1"/>
    <col min="7" max="7" width="17.90625" customWidth="1"/>
    <col min="8" max="8" width="14.08984375" customWidth="1"/>
    <col min="9" max="9" width="18.36328125" customWidth="1"/>
    <col min="10" max="10" width="13.54296875" customWidth="1"/>
    <col min="11" max="11" width="17.26953125" customWidth="1"/>
  </cols>
  <sheetData>
    <row r="1" spans="1:14" s="4" customFormat="1" ht="42" x14ac:dyDescent="0.3">
      <c r="A1" s="4" t="s">
        <v>2</v>
      </c>
      <c r="B1" s="4" t="s">
        <v>27</v>
      </c>
      <c r="C1" s="4" t="s">
        <v>24</v>
      </c>
      <c r="D1" s="4" t="s">
        <v>25</v>
      </c>
      <c r="E1" s="4" t="s">
        <v>26</v>
      </c>
      <c r="F1" s="4" t="s">
        <v>29</v>
      </c>
      <c r="G1" s="4" t="s">
        <v>30</v>
      </c>
      <c r="H1" s="4" t="s">
        <v>35</v>
      </c>
      <c r="I1" s="4" t="s">
        <v>32</v>
      </c>
      <c r="J1" s="4" t="s">
        <v>33</v>
      </c>
      <c r="K1" s="4" t="s">
        <v>34</v>
      </c>
      <c r="L1" s="4" t="s">
        <v>63</v>
      </c>
      <c r="M1" s="4" t="s">
        <v>64</v>
      </c>
      <c r="N1" s="4" t="s">
        <v>65</v>
      </c>
    </row>
    <row r="2" spans="1:14" x14ac:dyDescent="0.3">
      <c r="A2">
        <v>2022</v>
      </c>
      <c r="B2">
        <v>7.95</v>
      </c>
      <c r="C2">
        <v>0</v>
      </c>
      <c r="D2">
        <v>0</v>
      </c>
      <c r="E2">
        <v>0</v>
      </c>
      <c r="F2">
        <f>C2/B2</f>
        <v>0</v>
      </c>
      <c r="G2">
        <f>F2*100</f>
        <v>0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  <c r="L2">
        <v>0</v>
      </c>
      <c r="M2">
        <v>0</v>
      </c>
      <c r="N2">
        <v>0</v>
      </c>
    </row>
    <row r="3" spans="1:14" x14ac:dyDescent="0.3">
      <c r="A3">
        <v>2023</v>
      </c>
      <c r="B3">
        <v>1499.3000000000002</v>
      </c>
      <c r="C3">
        <v>2</v>
      </c>
      <c r="D3">
        <v>2</v>
      </c>
      <c r="E3">
        <v>2</v>
      </c>
      <c r="F3">
        <f t="shared" ref="F3:F5" si="0">C3/B3</f>
        <v>1.3339558460614951E-3</v>
      </c>
      <c r="G3">
        <f t="shared" ref="G3:G5" si="1">F3*100</f>
        <v>0.1333955846061495</v>
      </c>
      <c r="H3">
        <f t="shared" ref="H3:H5" si="2">D3/B3</f>
        <v>1.3339558460614951E-3</v>
      </c>
      <c r="I3">
        <f t="shared" ref="I3:I5" si="3">H3*100</f>
        <v>0.1333955846061495</v>
      </c>
      <c r="J3">
        <f t="shared" ref="J3:J5" si="4">E3/B3</f>
        <v>1.3339558460614951E-3</v>
      </c>
      <c r="K3">
        <f t="shared" ref="K3:K5" si="5">J3*100</f>
        <v>0.1333955846061495</v>
      </c>
      <c r="L3">
        <v>8</v>
      </c>
      <c r="M3">
        <v>5.3358233842459805E-3</v>
      </c>
      <c r="N3">
        <v>0.53358233842459801</v>
      </c>
    </row>
    <row r="4" spans="1:14" x14ac:dyDescent="0.3">
      <c r="A4">
        <v>2024</v>
      </c>
      <c r="B4">
        <v>994.74999999999989</v>
      </c>
      <c r="C4">
        <v>4</v>
      </c>
      <c r="D4">
        <v>2</v>
      </c>
      <c r="E4">
        <v>1</v>
      </c>
      <c r="F4">
        <f t="shared" si="0"/>
        <v>4.0211108318673038E-3</v>
      </c>
      <c r="G4">
        <f t="shared" si="1"/>
        <v>0.40211108318673039</v>
      </c>
      <c r="H4">
        <f t="shared" si="2"/>
        <v>2.0105554159336519E-3</v>
      </c>
      <c r="I4">
        <f t="shared" si="3"/>
        <v>0.20105554159336519</v>
      </c>
      <c r="J4">
        <f t="shared" si="4"/>
        <v>1.005277707966826E-3</v>
      </c>
      <c r="K4">
        <f t="shared" si="5"/>
        <v>0.1005277707966826</v>
      </c>
      <c r="L4">
        <v>9</v>
      </c>
      <c r="M4">
        <v>9.047499371701434E-3</v>
      </c>
      <c r="N4">
        <v>0.9047499371701434</v>
      </c>
    </row>
    <row r="5" spans="1:14" x14ac:dyDescent="0.3">
      <c r="A5">
        <v>2025</v>
      </c>
      <c r="B5">
        <v>200.35</v>
      </c>
      <c r="C5">
        <v>0</v>
      </c>
      <c r="D5">
        <v>1</v>
      </c>
      <c r="E5">
        <v>2</v>
      </c>
      <c r="F5">
        <f t="shared" si="0"/>
        <v>0</v>
      </c>
      <c r="G5">
        <f t="shared" si="1"/>
        <v>0</v>
      </c>
      <c r="H5">
        <f t="shared" si="2"/>
        <v>4.9912652857499375E-3</v>
      </c>
      <c r="I5">
        <f t="shared" si="3"/>
        <v>0.49912652857499373</v>
      </c>
      <c r="J5">
        <f t="shared" si="4"/>
        <v>9.9825305714998751E-3</v>
      </c>
      <c r="K5">
        <f t="shared" si="5"/>
        <v>0.99825305714998747</v>
      </c>
      <c r="L5">
        <v>3</v>
      </c>
      <c r="M5">
        <v>1.4973795857249813E-2</v>
      </c>
      <c r="N5">
        <v>1.4973795857249812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AF2A2-F117-441E-BAB7-A57E8AA920A1}">
  <dimension ref="A1:H6"/>
  <sheetViews>
    <sheetView tabSelected="1" workbookViewId="0">
      <selection activeCell="E7" sqref="E7"/>
    </sheetView>
  </sheetViews>
  <sheetFormatPr defaultRowHeight="14" x14ac:dyDescent="0.3"/>
  <cols>
    <col min="2" max="2" width="12.90625" customWidth="1"/>
    <col min="3" max="3" width="11.54296875" customWidth="1"/>
    <col min="4" max="4" width="12.90625" customWidth="1"/>
    <col min="5" max="5" width="13.1796875" customWidth="1"/>
  </cols>
  <sheetData>
    <row r="1" spans="1:8" s="4" customFormat="1" ht="42" x14ac:dyDescent="0.3">
      <c r="A1" s="4" t="s">
        <v>2</v>
      </c>
      <c r="B1" s="4" t="s">
        <v>27</v>
      </c>
      <c r="C1" s="4" t="s">
        <v>38</v>
      </c>
      <c r="D1" s="4" t="s">
        <v>36</v>
      </c>
      <c r="E1" s="4" t="s">
        <v>37</v>
      </c>
      <c r="F1" s="4" t="s">
        <v>63</v>
      </c>
      <c r="G1" s="4" t="s">
        <v>64</v>
      </c>
      <c r="H1" s="4" t="s">
        <v>65</v>
      </c>
    </row>
    <row r="2" spans="1:8" x14ac:dyDescent="0.3">
      <c r="A2" s="16">
        <v>2022</v>
      </c>
      <c r="B2">
        <v>7.95</v>
      </c>
      <c r="C2">
        <v>0</v>
      </c>
      <c r="D2">
        <f>C2/B2</f>
        <v>0</v>
      </c>
      <c r="E2">
        <f>D2*100</f>
        <v>0</v>
      </c>
      <c r="F2">
        <v>0</v>
      </c>
      <c r="G2">
        <f>F2/B2</f>
        <v>0</v>
      </c>
      <c r="H2">
        <f>G2*100</f>
        <v>0</v>
      </c>
    </row>
    <row r="3" spans="1:8" x14ac:dyDescent="0.3">
      <c r="A3" s="16">
        <v>2023</v>
      </c>
      <c r="B3">
        <v>1499.3000000000002</v>
      </c>
      <c r="C3">
        <v>6</v>
      </c>
      <c r="D3">
        <f t="shared" ref="D3:D5" si="0">C3/B3</f>
        <v>4.0018675381844858E-3</v>
      </c>
      <c r="E3">
        <f t="shared" ref="E3:E5" si="1">D3*100</f>
        <v>0.40018675381844859</v>
      </c>
      <c r="F3">
        <v>8</v>
      </c>
      <c r="G3">
        <f t="shared" ref="G3:G5" si="2">F3/B3</f>
        <v>5.3358233842459805E-3</v>
      </c>
      <c r="H3">
        <f t="shared" ref="H3:H5" si="3">G3*100</f>
        <v>0.53358233842459801</v>
      </c>
    </row>
    <row r="4" spans="1:8" x14ac:dyDescent="0.3">
      <c r="A4" s="16">
        <v>2024</v>
      </c>
      <c r="B4">
        <v>994.74999999999989</v>
      </c>
      <c r="C4">
        <v>7</v>
      </c>
      <c r="D4">
        <f t="shared" si="0"/>
        <v>7.0369439557677813E-3</v>
      </c>
      <c r="E4">
        <f t="shared" si="1"/>
        <v>0.70369439557677815</v>
      </c>
      <c r="F4">
        <v>9</v>
      </c>
      <c r="G4">
        <f t="shared" si="2"/>
        <v>9.047499371701434E-3</v>
      </c>
      <c r="H4">
        <f t="shared" si="3"/>
        <v>0.9047499371701434</v>
      </c>
    </row>
    <row r="5" spans="1:8" x14ac:dyDescent="0.3">
      <c r="A5" s="16">
        <v>2025</v>
      </c>
      <c r="B5">
        <v>200.35</v>
      </c>
      <c r="C5">
        <v>3</v>
      </c>
      <c r="D5">
        <f t="shared" si="0"/>
        <v>1.4973795857249813E-2</v>
      </c>
      <c r="E5">
        <f t="shared" si="1"/>
        <v>1.4973795857249812</v>
      </c>
      <c r="F5">
        <v>3</v>
      </c>
      <c r="G5">
        <f t="shared" si="2"/>
        <v>1.4973795857249813E-2</v>
      </c>
      <c r="H5">
        <f t="shared" si="3"/>
        <v>1.4973795857249812</v>
      </c>
    </row>
    <row r="6" spans="1:8" x14ac:dyDescent="0.3">
      <c r="C6">
        <f>AVERAGE(C2:C5)</f>
        <v>4</v>
      </c>
      <c r="E6">
        <f>AVERAGE(E2:E5)</f>
        <v>0.65031518378005204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28687-3D59-408B-9499-AE192C63CDC7}">
  <dimension ref="A1:L42"/>
  <sheetViews>
    <sheetView workbookViewId="0">
      <selection activeCell="I1" sqref="I1"/>
    </sheetView>
  </sheetViews>
  <sheetFormatPr defaultRowHeight="14" x14ac:dyDescent="0.3"/>
  <cols>
    <col min="3" max="3" width="34.1796875" customWidth="1"/>
    <col min="4" max="4" width="11.7265625" customWidth="1"/>
    <col min="8" max="8" width="9.81640625" bestFit="1" customWidth="1"/>
    <col min="9" max="9" width="14.54296875" customWidth="1"/>
    <col min="10" max="10" width="20.81640625" customWidth="1"/>
    <col min="11" max="11" width="15.90625" customWidth="1"/>
    <col min="12" max="12" width="15.6328125" customWidth="1"/>
  </cols>
  <sheetData>
    <row r="1" spans="1:12" ht="46.5" x14ac:dyDescent="0.35">
      <c r="A1" s="6" t="s">
        <v>2</v>
      </c>
      <c r="B1" s="6" t="s">
        <v>3</v>
      </c>
      <c r="C1" s="6" t="s">
        <v>5</v>
      </c>
      <c r="D1" s="7" t="s">
        <v>4</v>
      </c>
      <c r="E1" s="7" t="s">
        <v>22</v>
      </c>
      <c r="F1" s="7" t="s">
        <v>50</v>
      </c>
      <c r="G1" s="12" t="s">
        <v>48</v>
      </c>
      <c r="H1" s="12" t="s">
        <v>68</v>
      </c>
      <c r="I1" s="4" t="s">
        <v>23</v>
      </c>
      <c r="J1" s="4" t="s">
        <v>24</v>
      </c>
      <c r="K1" s="4" t="s">
        <v>25</v>
      </c>
      <c r="L1" s="4" t="s">
        <v>26</v>
      </c>
    </row>
    <row r="2" spans="1:12" ht="15.5" x14ac:dyDescent="0.35">
      <c r="A2" s="5">
        <v>2022</v>
      </c>
      <c r="B2" s="9" t="s">
        <v>6</v>
      </c>
      <c r="C2" s="5" t="s">
        <v>7</v>
      </c>
      <c r="D2" s="7">
        <v>0</v>
      </c>
      <c r="E2" s="7">
        <f>D2/60</f>
        <v>0</v>
      </c>
      <c r="F2" s="11">
        <v>0</v>
      </c>
      <c r="G2" s="12" t="s">
        <v>49</v>
      </c>
      <c r="H2" s="12" t="s">
        <v>49</v>
      </c>
      <c r="I2">
        <v>0</v>
      </c>
      <c r="J2">
        <v>0</v>
      </c>
      <c r="K2">
        <v>0</v>
      </c>
      <c r="L2">
        <v>0</v>
      </c>
    </row>
    <row r="3" spans="1:12" ht="15.5" x14ac:dyDescent="0.35">
      <c r="A3" s="5">
        <v>2022</v>
      </c>
      <c r="B3" s="9" t="s">
        <v>8</v>
      </c>
      <c r="C3" s="5" t="s">
        <v>7</v>
      </c>
      <c r="D3" s="7">
        <v>0</v>
      </c>
      <c r="E3" s="7">
        <f t="shared" ref="E3:E41" si="0">D3/60</f>
        <v>0</v>
      </c>
      <c r="F3" s="11">
        <v>0</v>
      </c>
      <c r="G3" s="12" t="s">
        <v>49</v>
      </c>
      <c r="H3" s="12" t="s">
        <v>49</v>
      </c>
      <c r="I3">
        <v>0</v>
      </c>
      <c r="J3">
        <v>0</v>
      </c>
      <c r="K3">
        <v>0</v>
      </c>
      <c r="L3">
        <v>0</v>
      </c>
    </row>
    <row r="4" spans="1:12" ht="15.5" x14ac:dyDescent="0.35">
      <c r="A4" s="5">
        <v>2022</v>
      </c>
      <c r="B4" s="9" t="s">
        <v>9</v>
      </c>
      <c r="C4" s="5" t="s">
        <v>10</v>
      </c>
      <c r="D4" s="7">
        <v>0</v>
      </c>
      <c r="E4" s="7">
        <f t="shared" si="0"/>
        <v>0</v>
      </c>
      <c r="F4" s="11">
        <v>0</v>
      </c>
      <c r="G4" s="12" t="s">
        <v>49</v>
      </c>
      <c r="H4" s="12" t="s">
        <v>49</v>
      </c>
      <c r="I4">
        <v>0</v>
      </c>
      <c r="J4">
        <v>0</v>
      </c>
      <c r="K4">
        <v>0</v>
      </c>
      <c r="L4">
        <v>0</v>
      </c>
    </row>
    <row r="5" spans="1:12" ht="15.5" x14ac:dyDescent="0.35">
      <c r="A5" s="5">
        <v>2022</v>
      </c>
      <c r="B5" s="9" t="s">
        <v>11</v>
      </c>
      <c r="C5" s="5" t="s">
        <v>12</v>
      </c>
      <c r="D5" s="7">
        <v>0</v>
      </c>
      <c r="E5" s="7">
        <f t="shared" si="0"/>
        <v>0</v>
      </c>
      <c r="F5" s="11">
        <v>0</v>
      </c>
      <c r="G5" s="12" t="s">
        <v>49</v>
      </c>
      <c r="H5" s="12" t="s">
        <v>49</v>
      </c>
      <c r="I5">
        <v>0</v>
      </c>
      <c r="J5">
        <v>0</v>
      </c>
      <c r="K5">
        <v>0</v>
      </c>
      <c r="L5">
        <v>0</v>
      </c>
    </row>
    <row r="6" spans="1:12" ht="15.5" x14ac:dyDescent="0.35">
      <c r="A6" s="5">
        <v>2022</v>
      </c>
      <c r="B6" s="9" t="s">
        <v>13</v>
      </c>
      <c r="C6" s="5" t="s">
        <v>12</v>
      </c>
      <c r="D6" s="7">
        <v>0</v>
      </c>
      <c r="E6" s="7">
        <f t="shared" si="0"/>
        <v>0</v>
      </c>
      <c r="F6" s="11">
        <v>0</v>
      </c>
      <c r="G6" s="12" t="s">
        <v>49</v>
      </c>
      <c r="H6" s="12" t="s">
        <v>49</v>
      </c>
      <c r="I6">
        <v>0</v>
      </c>
      <c r="J6">
        <v>0</v>
      </c>
      <c r="K6">
        <v>0</v>
      </c>
      <c r="L6">
        <v>0</v>
      </c>
    </row>
    <row r="7" spans="1:12" ht="15.5" x14ac:dyDescent="0.35">
      <c r="A7" s="5">
        <v>2022</v>
      </c>
      <c r="B7" s="9" t="s">
        <v>14</v>
      </c>
      <c r="C7" s="5" t="s">
        <v>12</v>
      </c>
      <c r="D7" s="7">
        <v>0</v>
      </c>
      <c r="E7" s="7">
        <f t="shared" si="0"/>
        <v>0</v>
      </c>
      <c r="F7" s="11">
        <v>0</v>
      </c>
      <c r="G7" s="12" t="s">
        <v>49</v>
      </c>
      <c r="H7" s="12" t="s">
        <v>49</v>
      </c>
      <c r="I7">
        <v>0</v>
      </c>
      <c r="J7">
        <v>0</v>
      </c>
      <c r="K7">
        <v>0</v>
      </c>
      <c r="L7">
        <v>0</v>
      </c>
    </row>
    <row r="8" spans="1:12" ht="15.5" x14ac:dyDescent="0.35">
      <c r="A8" s="5">
        <v>2022</v>
      </c>
      <c r="B8" s="9" t="s">
        <v>15</v>
      </c>
      <c r="C8" s="5" t="s">
        <v>12</v>
      </c>
      <c r="D8" s="7">
        <v>0</v>
      </c>
      <c r="E8" s="7">
        <f t="shared" si="0"/>
        <v>0</v>
      </c>
      <c r="F8" s="11">
        <v>0</v>
      </c>
      <c r="G8" s="12" t="s">
        <v>49</v>
      </c>
      <c r="H8" s="12" t="s">
        <v>49</v>
      </c>
      <c r="I8">
        <v>0</v>
      </c>
      <c r="J8">
        <v>0</v>
      </c>
      <c r="K8">
        <v>0</v>
      </c>
      <c r="L8">
        <v>0</v>
      </c>
    </row>
    <row r="9" spans="1:12" ht="15.5" x14ac:dyDescent="0.35">
      <c r="A9" s="5">
        <v>2022</v>
      </c>
      <c r="B9" s="9" t="s">
        <v>16</v>
      </c>
      <c r="C9" s="5" t="s">
        <v>12</v>
      </c>
      <c r="D9" s="7">
        <v>0</v>
      </c>
      <c r="E9" s="7">
        <f t="shared" si="0"/>
        <v>0</v>
      </c>
      <c r="F9" s="11">
        <v>0</v>
      </c>
      <c r="G9" s="12" t="s">
        <v>49</v>
      </c>
      <c r="H9" s="12" t="s">
        <v>49</v>
      </c>
      <c r="I9">
        <v>0</v>
      </c>
      <c r="J9">
        <v>0</v>
      </c>
      <c r="K9">
        <v>0</v>
      </c>
      <c r="L9">
        <v>0</v>
      </c>
    </row>
    <row r="10" spans="1:12" ht="15.5" x14ac:dyDescent="0.35">
      <c r="A10" s="5">
        <v>2022</v>
      </c>
      <c r="B10" s="9" t="s">
        <v>17</v>
      </c>
      <c r="C10" s="5" t="s">
        <v>12</v>
      </c>
      <c r="D10" s="7">
        <v>0</v>
      </c>
      <c r="E10" s="7">
        <f t="shared" si="0"/>
        <v>0</v>
      </c>
      <c r="F10" s="11">
        <v>0</v>
      </c>
      <c r="G10" s="12" t="s">
        <v>49</v>
      </c>
      <c r="H10" s="12" t="s">
        <v>49</v>
      </c>
      <c r="I10">
        <v>0</v>
      </c>
      <c r="J10">
        <v>0</v>
      </c>
      <c r="K10">
        <v>0</v>
      </c>
      <c r="L10">
        <v>0</v>
      </c>
    </row>
    <row r="11" spans="1:12" ht="15.5" x14ac:dyDescent="0.35">
      <c r="A11" s="5">
        <v>2022</v>
      </c>
      <c r="B11" s="9" t="s">
        <v>18</v>
      </c>
      <c r="C11" s="5" t="s">
        <v>19</v>
      </c>
      <c r="D11" s="7">
        <v>0</v>
      </c>
      <c r="E11" s="7">
        <f t="shared" si="0"/>
        <v>0</v>
      </c>
      <c r="F11" s="11">
        <v>0</v>
      </c>
      <c r="G11" s="12" t="s">
        <v>49</v>
      </c>
      <c r="H11" s="12" t="s">
        <v>49</v>
      </c>
      <c r="I11">
        <v>0</v>
      </c>
      <c r="J11">
        <v>0</v>
      </c>
      <c r="K11">
        <v>0</v>
      </c>
      <c r="L11">
        <v>0</v>
      </c>
    </row>
    <row r="12" spans="1:12" ht="15.5" x14ac:dyDescent="0.35">
      <c r="A12" s="5">
        <v>2022</v>
      </c>
      <c r="B12" s="9" t="s">
        <v>20</v>
      </c>
      <c r="C12" s="5" t="s">
        <v>7</v>
      </c>
      <c r="D12" s="7">
        <v>0</v>
      </c>
      <c r="E12" s="7">
        <f t="shared" si="0"/>
        <v>0</v>
      </c>
      <c r="F12" s="11">
        <v>0</v>
      </c>
      <c r="G12" s="12" t="s">
        <v>49</v>
      </c>
      <c r="H12" s="12" t="s">
        <v>49</v>
      </c>
      <c r="I12">
        <v>0</v>
      </c>
      <c r="J12">
        <v>0</v>
      </c>
      <c r="K12">
        <v>0</v>
      </c>
      <c r="L12">
        <v>0</v>
      </c>
    </row>
    <row r="13" spans="1:12" ht="15.5" x14ac:dyDescent="0.35">
      <c r="A13" s="5">
        <v>2022</v>
      </c>
      <c r="B13" s="9" t="s">
        <v>21</v>
      </c>
      <c r="C13" s="5" t="s">
        <v>7</v>
      </c>
      <c r="D13" s="8">
        <v>477</v>
      </c>
      <c r="E13" s="7">
        <f t="shared" si="0"/>
        <v>7.95</v>
      </c>
      <c r="F13" s="11">
        <v>0</v>
      </c>
      <c r="G13" s="13">
        <v>0</v>
      </c>
      <c r="H13" s="12">
        <f t="shared" ref="H13:H41" si="1">G13*100</f>
        <v>0</v>
      </c>
      <c r="I13">
        <v>0</v>
      </c>
      <c r="J13">
        <v>0</v>
      </c>
      <c r="K13">
        <v>0</v>
      </c>
      <c r="L13">
        <v>0</v>
      </c>
    </row>
    <row r="14" spans="1:12" ht="15.5" x14ac:dyDescent="0.35">
      <c r="A14" s="5">
        <v>2023</v>
      </c>
      <c r="B14" s="9" t="s">
        <v>6</v>
      </c>
      <c r="C14" s="5" t="s">
        <v>7</v>
      </c>
      <c r="D14" s="8">
        <v>2997</v>
      </c>
      <c r="E14" s="7">
        <f t="shared" si="0"/>
        <v>49.95</v>
      </c>
      <c r="F14" s="11">
        <v>1</v>
      </c>
      <c r="G14" s="13">
        <v>2.0020020020019999E-2</v>
      </c>
      <c r="H14" s="12">
        <f t="shared" si="1"/>
        <v>2.002002002002</v>
      </c>
      <c r="I14">
        <v>0</v>
      </c>
      <c r="J14">
        <v>0</v>
      </c>
      <c r="K14">
        <v>0</v>
      </c>
      <c r="L14">
        <v>0</v>
      </c>
    </row>
    <row r="15" spans="1:12" ht="15.5" x14ac:dyDescent="0.35">
      <c r="A15" s="5">
        <v>2023</v>
      </c>
      <c r="B15" s="9" t="s">
        <v>8</v>
      </c>
      <c r="C15" s="5" t="s">
        <v>7</v>
      </c>
      <c r="D15" s="8">
        <v>6921</v>
      </c>
      <c r="E15" s="7">
        <f t="shared" si="0"/>
        <v>115.35</v>
      </c>
      <c r="F15" s="11">
        <v>1</v>
      </c>
      <c r="G15" s="13">
        <v>8.6692674469007296E-3</v>
      </c>
      <c r="H15" s="12">
        <f t="shared" si="1"/>
        <v>0.86692674469007291</v>
      </c>
      <c r="I15">
        <v>3</v>
      </c>
      <c r="J15">
        <v>1</v>
      </c>
      <c r="K15">
        <v>1</v>
      </c>
      <c r="L15">
        <v>1</v>
      </c>
    </row>
    <row r="16" spans="1:12" ht="15.5" x14ac:dyDescent="0.35">
      <c r="A16" s="5">
        <v>2023</v>
      </c>
      <c r="B16" s="9" t="s">
        <v>9</v>
      </c>
      <c r="C16" s="5" t="s">
        <v>10</v>
      </c>
      <c r="D16" s="8">
        <v>8607</v>
      </c>
      <c r="E16" s="7">
        <f t="shared" si="0"/>
        <v>143.44999999999999</v>
      </c>
      <c r="F16" s="11">
        <v>1</v>
      </c>
      <c r="G16" s="13">
        <v>6.9710700592540897E-3</v>
      </c>
      <c r="H16" s="12">
        <f t="shared" si="1"/>
        <v>0.69710700592540897</v>
      </c>
      <c r="I16">
        <v>1</v>
      </c>
      <c r="J16">
        <v>0</v>
      </c>
      <c r="K16">
        <v>0</v>
      </c>
      <c r="L16">
        <v>1</v>
      </c>
    </row>
    <row r="17" spans="1:12" ht="15.5" x14ac:dyDescent="0.35">
      <c r="A17" s="5">
        <v>2023</v>
      </c>
      <c r="B17" s="9" t="s">
        <v>11</v>
      </c>
      <c r="C17" s="5" t="s">
        <v>12</v>
      </c>
      <c r="D17" s="8">
        <v>9480</v>
      </c>
      <c r="E17" s="7">
        <f t="shared" si="0"/>
        <v>158</v>
      </c>
      <c r="F17" s="11">
        <v>0</v>
      </c>
      <c r="G17" s="13">
        <v>0</v>
      </c>
      <c r="H17" s="12">
        <f t="shared" si="1"/>
        <v>0</v>
      </c>
      <c r="I17">
        <v>0</v>
      </c>
      <c r="J17">
        <v>0</v>
      </c>
      <c r="K17">
        <v>0</v>
      </c>
      <c r="L17">
        <v>0</v>
      </c>
    </row>
    <row r="18" spans="1:12" ht="15.5" x14ac:dyDescent="0.35">
      <c r="A18" s="5">
        <v>2023</v>
      </c>
      <c r="B18" s="9" t="s">
        <v>13</v>
      </c>
      <c r="C18" s="5" t="s">
        <v>12</v>
      </c>
      <c r="D18" s="8">
        <v>8457</v>
      </c>
      <c r="E18" s="7">
        <f t="shared" si="0"/>
        <v>140.94999999999999</v>
      </c>
      <c r="F18" s="11">
        <v>1</v>
      </c>
      <c r="G18" s="13">
        <v>7.0947144377438796E-3</v>
      </c>
      <c r="H18" s="12">
        <f t="shared" si="1"/>
        <v>0.70947144377438798</v>
      </c>
      <c r="I18">
        <v>1</v>
      </c>
      <c r="J18">
        <v>1</v>
      </c>
      <c r="K18">
        <v>0</v>
      </c>
      <c r="L18">
        <v>0</v>
      </c>
    </row>
    <row r="19" spans="1:12" ht="15.5" x14ac:dyDescent="0.35">
      <c r="A19" s="5">
        <v>2023</v>
      </c>
      <c r="B19" s="9" t="s">
        <v>14</v>
      </c>
      <c r="C19" s="5" t="s">
        <v>12</v>
      </c>
      <c r="D19" s="8">
        <v>9789</v>
      </c>
      <c r="E19" s="7">
        <f t="shared" si="0"/>
        <v>163.15</v>
      </c>
      <c r="F19" s="11">
        <v>0</v>
      </c>
      <c r="G19" s="13">
        <v>0</v>
      </c>
      <c r="H19" s="12">
        <f t="shared" si="1"/>
        <v>0</v>
      </c>
      <c r="I19">
        <v>0</v>
      </c>
      <c r="J19">
        <v>0</v>
      </c>
      <c r="K19">
        <v>0</v>
      </c>
      <c r="L19">
        <v>0</v>
      </c>
    </row>
    <row r="20" spans="1:12" ht="15.5" x14ac:dyDescent="0.35">
      <c r="A20" s="5">
        <v>2023</v>
      </c>
      <c r="B20" s="9" t="s">
        <v>15</v>
      </c>
      <c r="C20" s="5" t="s">
        <v>12</v>
      </c>
      <c r="D20" s="8">
        <v>7701</v>
      </c>
      <c r="E20" s="7">
        <f t="shared" si="0"/>
        <v>128.35</v>
      </c>
      <c r="F20" s="11">
        <v>0</v>
      </c>
      <c r="G20" s="13">
        <v>0</v>
      </c>
      <c r="H20" s="12">
        <f t="shared" si="1"/>
        <v>0</v>
      </c>
      <c r="I20">
        <v>0</v>
      </c>
      <c r="J20">
        <v>0</v>
      </c>
      <c r="K20">
        <v>0</v>
      </c>
      <c r="L20">
        <v>0</v>
      </c>
    </row>
    <row r="21" spans="1:12" ht="15.5" x14ac:dyDescent="0.35">
      <c r="A21" s="5">
        <v>2023</v>
      </c>
      <c r="B21" s="9" t="s">
        <v>16</v>
      </c>
      <c r="C21" s="5" t="s">
        <v>12</v>
      </c>
      <c r="D21" s="8">
        <v>8646</v>
      </c>
      <c r="E21" s="7">
        <f t="shared" si="0"/>
        <v>144.1</v>
      </c>
      <c r="F21" s="11">
        <v>0</v>
      </c>
      <c r="G21" s="13">
        <v>0</v>
      </c>
      <c r="H21" s="12">
        <f t="shared" si="1"/>
        <v>0</v>
      </c>
      <c r="I21">
        <v>0</v>
      </c>
      <c r="J21">
        <v>0</v>
      </c>
      <c r="K21">
        <v>0</v>
      </c>
      <c r="L21">
        <v>0</v>
      </c>
    </row>
    <row r="22" spans="1:12" ht="15.5" x14ac:dyDescent="0.35">
      <c r="A22" s="5">
        <v>2023</v>
      </c>
      <c r="B22" s="9" t="s">
        <v>17</v>
      </c>
      <c r="C22" s="5" t="s">
        <v>12</v>
      </c>
      <c r="D22" s="8">
        <v>10794</v>
      </c>
      <c r="E22" s="7">
        <f t="shared" si="0"/>
        <v>179.9</v>
      </c>
      <c r="F22" s="11">
        <v>2</v>
      </c>
      <c r="G22" s="14">
        <v>1.1117287381878799E-2</v>
      </c>
      <c r="H22" s="12">
        <f t="shared" si="1"/>
        <v>1.11172873818788</v>
      </c>
      <c r="I22">
        <v>1</v>
      </c>
      <c r="J22">
        <v>0</v>
      </c>
      <c r="K22">
        <v>1</v>
      </c>
      <c r="L22">
        <v>0</v>
      </c>
    </row>
    <row r="23" spans="1:12" ht="15.5" x14ac:dyDescent="0.35">
      <c r="A23" s="5">
        <v>2023</v>
      </c>
      <c r="B23" s="9" t="s">
        <v>18</v>
      </c>
      <c r="C23" s="5" t="s">
        <v>19</v>
      </c>
      <c r="D23" s="8">
        <v>6564</v>
      </c>
      <c r="E23" s="7">
        <f t="shared" si="0"/>
        <v>109.4</v>
      </c>
      <c r="F23" s="11">
        <v>0</v>
      </c>
      <c r="G23" s="13">
        <v>0</v>
      </c>
      <c r="H23" s="12">
        <f t="shared" si="1"/>
        <v>0</v>
      </c>
      <c r="I23">
        <v>0</v>
      </c>
      <c r="J23">
        <v>0</v>
      </c>
      <c r="K23">
        <v>0</v>
      </c>
      <c r="L23">
        <v>0</v>
      </c>
    </row>
    <row r="24" spans="1:12" ht="15.5" x14ac:dyDescent="0.35">
      <c r="A24" s="5">
        <v>2023</v>
      </c>
      <c r="B24" s="9" t="s">
        <v>20</v>
      </c>
      <c r="C24" s="5" t="s">
        <v>7</v>
      </c>
      <c r="D24" s="8">
        <v>5988</v>
      </c>
      <c r="E24" s="7">
        <f t="shared" si="0"/>
        <v>99.8</v>
      </c>
      <c r="F24" s="11">
        <v>0</v>
      </c>
      <c r="G24" s="13">
        <v>0</v>
      </c>
      <c r="H24" s="12">
        <f t="shared" si="1"/>
        <v>0</v>
      </c>
      <c r="I24">
        <v>0</v>
      </c>
      <c r="J24">
        <v>0</v>
      </c>
      <c r="K24">
        <v>0</v>
      </c>
      <c r="L24">
        <v>0</v>
      </c>
    </row>
    <row r="25" spans="1:12" ht="15.5" x14ac:dyDescent="0.35">
      <c r="A25" s="5">
        <v>2023</v>
      </c>
      <c r="B25" s="9" t="s">
        <v>21</v>
      </c>
      <c r="C25" s="5" t="s">
        <v>7</v>
      </c>
      <c r="D25" s="8">
        <v>4014</v>
      </c>
      <c r="E25" s="7">
        <f t="shared" si="0"/>
        <v>66.900000000000006</v>
      </c>
      <c r="F25" s="11">
        <v>2</v>
      </c>
      <c r="G25" s="14">
        <v>2.9895366218236099E-2</v>
      </c>
      <c r="H25" s="12">
        <f t="shared" si="1"/>
        <v>2.9895366218236097</v>
      </c>
      <c r="I25">
        <v>0</v>
      </c>
      <c r="J25">
        <v>0</v>
      </c>
      <c r="K25">
        <v>0</v>
      </c>
      <c r="L25">
        <v>0</v>
      </c>
    </row>
    <row r="26" spans="1:12" ht="15.5" x14ac:dyDescent="0.35">
      <c r="A26" s="5">
        <v>2024</v>
      </c>
      <c r="B26" s="9" t="s">
        <v>6</v>
      </c>
      <c r="C26" s="5" t="s">
        <v>7</v>
      </c>
      <c r="D26" s="8">
        <v>4077</v>
      </c>
      <c r="E26" s="7">
        <f t="shared" si="0"/>
        <v>67.95</v>
      </c>
      <c r="F26" s="11">
        <v>1</v>
      </c>
      <c r="G26" s="13">
        <v>0</v>
      </c>
      <c r="H26" s="12">
        <f t="shared" si="1"/>
        <v>0</v>
      </c>
      <c r="I26">
        <v>1</v>
      </c>
      <c r="J26">
        <v>0</v>
      </c>
      <c r="K26">
        <v>1</v>
      </c>
      <c r="L26">
        <v>0</v>
      </c>
    </row>
    <row r="27" spans="1:12" ht="15.5" x14ac:dyDescent="0.35">
      <c r="A27" s="5">
        <v>2024</v>
      </c>
      <c r="B27" s="9" t="s">
        <v>8</v>
      </c>
      <c r="C27" s="5" t="s">
        <v>7</v>
      </c>
      <c r="D27" s="8">
        <v>4359</v>
      </c>
      <c r="E27" s="7">
        <f t="shared" si="0"/>
        <v>72.650000000000006</v>
      </c>
      <c r="F27" s="11">
        <v>0</v>
      </c>
      <c r="G27" s="13">
        <v>0</v>
      </c>
      <c r="H27" s="12">
        <f t="shared" si="1"/>
        <v>0</v>
      </c>
      <c r="I27">
        <v>0</v>
      </c>
      <c r="J27">
        <v>0</v>
      </c>
      <c r="K27">
        <v>0</v>
      </c>
      <c r="L27">
        <v>0</v>
      </c>
    </row>
    <row r="28" spans="1:12" ht="15.5" x14ac:dyDescent="0.35">
      <c r="A28" s="5">
        <v>2024</v>
      </c>
      <c r="B28" s="9" t="s">
        <v>9</v>
      </c>
      <c r="C28" s="5" t="s">
        <v>10</v>
      </c>
      <c r="D28" s="8">
        <v>3417</v>
      </c>
      <c r="E28" s="7">
        <f t="shared" si="0"/>
        <v>56.95</v>
      </c>
      <c r="F28" s="11">
        <v>2</v>
      </c>
      <c r="G28" s="13">
        <v>3.5118525021949003E-2</v>
      </c>
      <c r="H28" s="12">
        <f t="shared" si="1"/>
        <v>3.5118525021949001</v>
      </c>
      <c r="I28">
        <v>2</v>
      </c>
      <c r="J28">
        <v>1</v>
      </c>
      <c r="K28">
        <v>0</v>
      </c>
      <c r="L28">
        <v>1</v>
      </c>
    </row>
    <row r="29" spans="1:12" ht="15.5" x14ac:dyDescent="0.35">
      <c r="A29" s="5">
        <v>2024</v>
      </c>
      <c r="B29" s="9" t="s">
        <v>11</v>
      </c>
      <c r="C29" s="5" t="s">
        <v>12</v>
      </c>
      <c r="D29" s="8">
        <v>5613</v>
      </c>
      <c r="E29" s="7">
        <f t="shared" si="0"/>
        <v>93.55</v>
      </c>
      <c r="F29" s="11">
        <v>0</v>
      </c>
      <c r="G29" s="13">
        <v>0</v>
      </c>
      <c r="H29" s="12">
        <f t="shared" si="1"/>
        <v>0</v>
      </c>
      <c r="I29">
        <v>0</v>
      </c>
      <c r="J29">
        <v>0</v>
      </c>
      <c r="K29">
        <v>0</v>
      </c>
      <c r="L29">
        <v>0</v>
      </c>
    </row>
    <row r="30" spans="1:12" ht="15.5" x14ac:dyDescent="0.35">
      <c r="A30" s="5">
        <v>2024</v>
      </c>
      <c r="B30" s="9" t="s">
        <v>13</v>
      </c>
      <c r="C30" s="5" t="s">
        <v>12</v>
      </c>
      <c r="D30" s="8">
        <v>8292</v>
      </c>
      <c r="E30" s="7">
        <f t="shared" si="0"/>
        <v>138.19999999999999</v>
      </c>
      <c r="F30" s="11">
        <v>1</v>
      </c>
      <c r="G30" s="13">
        <v>7.2358900144717797E-3</v>
      </c>
      <c r="H30" s="12">
        <f t="shared" si="1"/>
        <v>0.72358900144717797</v>
      </c>
      <c r="I30">
        <v>1</v>
      </c>
      <c r="J30">
        <v>0</v>
      </c>
      <c r="K30">
        <v>1</v>
      </c>
      <c r="L30">
        <v>0</v>
      </c>
    </row>
    <row r="31" spans="1:12" ht="15.5" x14ac:dyDescent="0.35">
      <c r="A31" s="5">
        <v>2024</v>
      </c>
      <c r="B31" s="9" t="s">
        <v>14</v>
      </c>
      <c r="C31" s="5" t="s">
        <v>12</v>
      </c>
      <c r="D31" s="8">
        <v>8262</v>
      </c>
      <c r="E31" s="7">
        <f t="shared" si="0"/>
        <v>137.69999999999999</v>
      </c>
      <c r="F31" s="11">
        <v>0</v>
      </c>
      <c r="G31" s="13">
        <v>0</v>
      </c>
      <c r="H31" s="12">
        <f t="shared" si="1"/>
        <v>0</v>
      </c>
      <c r="I31">
        <v>0</v>
      </c>
      <c r="J31">
        <v>0</v>
      </c>
      <c r="K31">
        <v>0</v>
      </c>
      <c r="L31">
        <v>0</v>
      </c>
    </row>
    <row r="32" spans="1:12" ht="15.5" x14ac:dyDescent="0.35">
      <c r="A32" s="5">
        <v>2024</v>
      </c>
      <c r="B32" s="9" t="s">
        <v>15</v>
      </c>
      <c r="C32" s="5" t="s">
        <v>12</v>
      </c>
      <c r="D32" s="8">
        <v>9321</v>
      </c>
      <c r="E32" s="7">
        <f t="shared" si="0"/>
        <v>155.35</v>
      </c>
      <c r="F32" s="11">
        <v>0</v>
      </c>
      <c r="G32" s="13">
        <v>0</v>
      </c>
      <c r="H32" s="12">
        <f t="shared" si="1"/>
        <v>0</v>
      </c>
      <c r="I32">
        <v>0</v>
      </c>
      <c r="J32">
        <v>0</v>
      </c>
      <c r="K32">
        <v>0</v>
      </c>
      <c r="L32">
        <v>0</v>
      </c>
    </row>
    <row r="33" spans="1:12" ht="15.5" x14ac:dyDescent="0.35">
      <c r="A33" s="5">
        <v>2024</v>
      </c>
      <c r="B33" s="9" t="s">
        <v>16</v>
      </c>
      <c r="C33" s="5" t="s">
        <v>12</v>
      </c>
      <c r="D33" s="8">
        <v>4113</v>
      </c>
      <c r="E33" s="7">
        <f t="shared" si="0"/>
        <v>68.55</v>
      </c>
      <c r="F33" s="11">
        <v>0</v>
      </c>
      <c r="G33" s="13">
        <v>0</v>
      </c>
      <c r="H33" s="12">
        <f t="shared" si="1"/>
        <v>0</v>
      </c>
      <c r="I33">
        <v>0</v>
      </c>
      <c r="J33">
        <v>0</v>
      </c>
      <c r="K33">
        <v>0</v>
      </c>
      <c r="L33">
        <v>0</v>
      </c>
    </row>
    <row r="34" spans="1:12" ht="15.5" x14ac:dyDescent="0.35">
      <c r="A34" s="5">
        <v>2024</v>
      </c>
      <c r="B34" s="9" t="s">
        <v>17</v>
      </c>
      <c r="C34" s="5" t="s">
        <v>12</v>
      </c>
      <c r="D34" s="8">
        <v>3294</v>
      </c>
      <c r="E34" s="7">
        <f t="shared" si="0"/>
        <v>54.9</v>
      </c>
      <c r="F34" s="11">
        <v>1</v>
      </c>
      <c r="G34" s="14">
        <v>1.82149362477231E-2</v>
      </c>
      <c r="H34" s="12">
        <f t="shared" si="1"/>
        <v>1.8214936247723099</v>
      </c>
      <c r="I34">
        <v>0</v>
      </c>
      <c r="J34">
        <v>0</v>
      </c>
      <c r="K34">
        <v>0</v>
      </c>
      <c r="L34">
        <v>0</v>
      </c>
    </row>
    <row r="35" spans="1:12" ht="15.5" x14ac:dyDescent="0.35">
      <c r="A35" s="5">
        <v>2024</v>
      </c>
      <c r="B35" s="9" t="s">
        <v>18</v>
      </c>
      <c r="C35" s="5" t="s">
        <v>19</v>
      </c>
      <c r="D35" s="8">
        <v>2535</v>
      </c>
      <c r="E35" s="7">
        <f t="shared" si="0"/>
        <v>42.25</v>
      </c>
      <c r="F35" s="11">
        <v>0</v>
      </c>
      <c r="G35" s="13">
        <v>0</v>
      </c>
      <c r="H35" s="12">
        <f t="shared" si="1"/>
        <v>0</v>
      </c>
      <c r="I35">
        <v>0</v>
      </c>
      <c r="J35">
        <v>0</v>
      </c>
      <c r="K35">
        <v>0</v>
      </c>
      <c r="L35">
        <v>0</v>
      </c>
    </row>
    <row r="36" spans="1:12" ht="15.5" x14ac:dyDescent="0.35">
      <c r="A36" s="5">
        <v>2024</v>
      </c>
      <c r="B36" s="9" t="s">
        <v>20</v>
      </c>
      <c r="C36" s="5" t="s">
        <v>7</v>
      </c>
      <c r="D36" s="8">
        <v>3108</v>
      </c>
      <c r="E36" s="7">
        <f t="shared" si="0"/>
        <v>51.8</v>
      </c>
      <c r="F36" s="11">
        <v>2</v>
      </c>
      <c r="G36" s="13">
        <v>3.8610038610038602E-2</v>
      </c>
      <c r="H36" s="12">
        <f t="shared" si="1"/>
        <v>3.8610038610038604</v>
      </c>
      <c r="I36">
        <v>0</v>
      </c>
      <c r="J36">
        <v>0</v>
      </c>
      <c r="K36">
        <v>0</v>
      </c>
      <c r="L36">
        <v>0</v>
      </c>
    </row>
    <row r="37" spans="1:12" ht="15.5" x14ac:dyDescent="0.35">
      <c r="A37" s="5">
        <v>2024</v>
      </c>
      <c r="B37" s="9" t="s">
        <v>21</v>
      </c>
      <c r="C37" s="5" t="s">
        <v>7</v>
      </c>
      <c r="D37" s="8">
        <v>3294</v>
      </c>
      <c r="E37" s="7">
        <f t="shared" si="0"/>
        <v>54.9</v>
      </c>
      <c r="F37" s="11">
        <v>2</v>
      </c>
      <c r="G37" s="13">
        <v>3.64298724954462E-2</v>
      </c>
      <c r="H37" s="12">
        <f t="shared" si="1"/>
        <v>3.6429872495446198</v>
      </c>
      <c r="I37">
        <v>3</v>
      </c>
      <c r="J37">
        <v>3</v>
      </c>
      <c r="K37">
        <v>0</v>
      </c>
      <c r="L37">
        <v>0</v>
      </c>
    </row>
    <row r="38" spans="1:12" ht="15.5" x14ac:dyDescent="0.35">
      <c r="A38" s="5">
        <v>2025</v>
      </c>
      <c r="B38" s="9" t="s">
        <v>6</v>
      </c>
      <c r="C38" s="5" t="s">
        <v>7</v>
      </c>
      <c r="D38" s="8">
        <v>3384</v>
      </c>
      <c r="E38" s="7">
        <f t="shared" si="0"/>
        <v>56.4</v>
      </c>
      <c r="F38" s="11">
        <v>1</v>
      </c>
      <c r="G38" s="13">
        <v>1.77304964539007E-2</v>
      </c>
      <c r="H38" s="12">
        <f t="shared" si="1"/>
        <v>1.7730496453900699</v>
      </c>
      <c r="I38">
        <v>1</v>
      </c>
      <c r="J38">
        <v>0</v>
      </c>
      <c r="K38">
        <v>0</v>
      </c>
      <c r="L38">
        <v>1</v>
      </c>
    </row>
    <row r="39" spans="1:12" ht="15.5" x14ac:dyDescent="0.35">
      <c r="A39" s="5">
        <v>2025</v>
      </c>
      <c r="B39" s="9" t="s">
        <v>8</v>
      </c>
      <c r="C39" s="5" t="s">
        <v>7</v>
      </c>
      <c r="D39" s="8">
        <v>2943</v>
      </c>
      <c r="E39" s="7">
        <f t="shared" si="0"/>
        <v>49.05</v>
      </c>
      <c r="F39" s="11">
        <v>1</v>
      </c>
      <c r="G39" s="14">
        <v>2.0387359836901101E-2</v>
      </c>
      <c r="H39" s="12">
        <f t="shared" si="1"/>
        <v>2.0387359836901102</v>
      </c>
      <c r="I39">
        <v>1</v>
      </c>
      <c r="J39">
        <v>0</v>
      </c>
      <c r="K39">
        <v>0</v>
      </c>
      <c r="L39">
        <v>1</v>
      </c>
    </row>
    <row r="40" spans="1:12" ht="15.5" x14ac:dyDescent="0.35">
      <c r="A40" s="5">
        <v>2025</v>
      </c>
      <c r="B40" s="9" t="s">
        <v>9</v>
      </c>
      <c r="C40" s="5" t="s">
        <v>10</v>
      </c>
      <c r="D40" s="8">
        <v>2820</v>
      </c>
      <c r="E40" s="7">
        <f t="shared" si="0"/>
        <v>47</v>
      </c>
      <c r="F40" s="11">
        <v>0</v>
      </c>
      <c r="G40" s="13">
        <v>0</v>
      </c>
      <c r="H40" s="12">
        <f t="shared" si="1"/>
        <v>0</v>
      </c>
      <c r="I40">
        <v>0</v>
      </c>
      <c r="J40">
        <v>0</v>
      </c>
      <c r="K40">
        <v>0</v>
      </c>
      <c r="L40">
        <v>0</v>
      </c>
    </row>
    <row r="41" spans="1:12" ht="15.5" x14ac:dyDescent="0.35">
      <c r="A41" s="5">
        <v>2025</v>
      </c>
      <c r="B41" s="9" t="s">
        <v>11</v>
      </c>
      <c r="C41" s="5" t="s">
        <v>12</v>
      </c>
      <c r="D41" s="8">
        <v>2874</v>
      </c>
      <c r="E41" s="7">
        <f t="shared" si="0"/>
        <v>47.9</v>
      </c>
      <c r="F41" s="11">
        <v>1</v>
      </c>
      <c r="G41" s="14">
        <v>2.0876826722338201E-2</v>
      </c>
      <c r="H41" s="12">
        <f t="shared" si="1"/>
        <v>2.0876826722338202</v>
      </c>
      <c r="I41">
        <v>1</v>
      </c>
      <c r="J41">
        <v>0</v>
      </c>
      <c r="K41">
        <v>1</v>
      </c>
      <c r="L41">
        <v>0</v>
      </c>
    </row>
    <row r="42" spans="1:12" x14ac:dyDescent="0.3">
      <c r="E42" s="19">
        <f>SUM(E2:E41)</f>
        <v>2702.3500000000013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E2FC2-1A0B-45C6-9F20-F05D152D9BC9}">
  <dimension ref="A1:F7"/>
  <sheetViews>
    <sheetView workbookViewId="0">
      <selection activeCell="D1" sqref="D1:D7"/>
      <pivotSelection pane="bottomRight" showHeader="1" extendable="1" start="2" max="5" activeCol="3" click="1" r:id="rId1">
        <pivotArea dataOnly="0" outline="0" fieldPosition="0">
          <references count="1">
            <reference field="4294967294" count="1">
              <x v="2"/>
            </reference>
          </references>
        </pivotArea>
      </pivotSelection>
    </sheetView>
  </sheetViews>
  <sheetFormatPr defaultRowHeight="14" x14ac:dyDescent="0.3"/>
  <cols>
    <col min="1" max="1" width="11.54296875" bestFit="1" customWidth="1"/>
    <col min="2" max="2" width="18.26953125" bestFit="1" customWidth="1"/>
    <col min="3" max="3" width="26.7265625" bestFit="1" customWidth="1"/>
    <col min="4" max="4" width="47.7265625" bestFit="1" customWidth="1"/>
    <col min="5" max="5" width="39.81640625" bestFit="1" customWidth="1"/>
    <col min="6" max="6" width="36.26953125" bestFit="1" customWidth="1"/>
    <col min="7" max="7" width="15.453125" bestFit="1" customWidth="1"/>
  </cols>
  <sheetData>
    <row r="1" spans="1:6" x14ac:dyDescent="0.3">
      <c r="A1" s="15" t="s">
        <v>2</v>
      </c>
      <c r="B1" t="s">
        <v>57</v>
      </c>
      <c r="C1" t="s">
        <v>73</v>
      </c>
      <c r="D1" t="s">
        <v>76</v>
      </c>
      <c r="E1" t="s">
        <v>74</v>
      </c>
      <c r="F1" t="s">
        <v>75</v>
      </c>
    </row>
    <row r="2" spans="1:6" x14ac:dyDescent="0.3">
      <c r="A2" s="16">
        <v>2022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3">
      <c r="A3" s="16">
        <v>2023</v>
      </c>
      <c r="B3">
        <v>8</v>
      </c>
      <c r="C3">
        <v>6</v>
      </c>
      <c r="D3">
        <v>0.16666666666666666</v>
      </c>
      <c r="E3">
        <v>2</v>
      </c>
      <c r="F3">
        <v>2</v>
      </c>
    </row>
    <row r="4" spans="1:6" x14ac:dyDescent="0.3">
      <c r="A4" s="16">
        <v>2024</v>
      </c>
      <c r="B4">
        <v>9</v>
      </c>
      <c r="C4">
        <v>7</v>
      </c>
      <c r="D4">
        <v>0.33333333333333331</v>
      </c>
      <c r="E4">
        <v>2</v>
      </c>
      <c r="F4">
        <v>1</v>
      </c>
    </row>
    <row r="5" spans="1:6" x14ac:dyDescent="0.3">
      <c r="A5" s="16">
        <v>2025</v>
      </c>
      <c r="B5">
        <v>3</v>
      </c>
      <c r="C5">
        <v>3</v>
      </c>
      <c r="D5">
        <v>0</v>
      </c>
      <c r="E5">
        <v>1</v>
      </c>
      <c r="F5">
        <v>2</v>
      </c>
    </row>
    <row r="6" spans="1:6" x14ac:dyDescent="0.3">
      <c r="A6" s="16" t="s">
        <v>51</v>
      </c>
    </row>
    <row r="7" spans="1:6" x14ac:dyDescent="0.3">
      <c r="A7" s="16" t="s">
        <v>52</v>
      </c>
      <c r="B7">
        <v>20</v>
      </c>
      <c r="C7">
        <v>16</v>
      </c>
      <c r="D7">
        <v>0.15</v>
      </c>
      <c r="E7">
        <v>5</v>
      </c>
      <c r="F7">
        <v>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EAB5-79ED-4163-B7EA-F2E3F27C4FD0}">
  <dimension ref="A1:M2"/>
  <sheetViews>
    <sheetView workbookViewId="0">
      <selection activeCell="M2" sqref="A2:M2"/>
    </sheetView>
  </sheetViews>
  <sheetFormatPr defaultRowHeight="14" x14ac:dyDescent="0.3"/>
  <sheetData>
    <row r="1" spans="1:13" s="10" customFormat="1" ht="98" x14ac:dyDescent="0.3">
      <c r="A1" s="10" t="s">
        <v>56</v>
      </c>
      <c r="B1" s="10" t="s">
        <v>39</v>
      </c>
      <c r="C1" s="10" t="s">
        <v>40</v>
      </c>
      <c r="D1" s="10" t="s">
        <v>41</v>
      </c>
      <c r="E1" s="10" t="s">
        <v>42</v>
      </c>
      <c r="F1" s="10" t="s">
        <v>43</v>
      </c>
      <c r="G1" s="10" t="s">
        <v>44</v>
      </c>
      <c r="H1" s="10" t="s">
        <v>45</v>
      </c>
      <c r="I1" s="10" t="s">
        <v>46</v>
      </c>
      <c r="J1" s="10" t="s">
        <v>47</v>
      </c>
      <c r="K1" s="10" t="s">
        <v>55</v>
      </c>
      <c r="L1" s="10" t="s">
        <v>54</v>
      </c>
      <c r="M1" s="10" t="s">
        <v>53</v>
      </c>
    </row>
    <row r="2" spans="1:13" x14ac:dyDescent="0.3">
      <c r="A2">
        <v>12</v>
      </c>
      <c r="B2">
        <v>0.28163232639529862</v>
      </c>
      <c r="C2">
        <v>0.58042100455387802</v>
      </c>
      <c r="D2">
        <v>0</v>
      </c>
      <c r="E2">
        <v>1.755926251097454</v>
      </c>
      <c r="F2">
        <v>0.25473929002538981</v>
      </c>
      <c r="G2">
        <v>0.59312010217803157</v>
      </c>
      <c r="H2">
        <v>0</v>
      </c>
      <c r="I2">
        <v>2.0876826722338206</v>
      </c>
      <c r="J2">
        <v>0.38757262932340136</v>
      </c>
      <c r="K2">
        <v>0.704184089105658</v>
      </c>
      <c r="L2">
        <v>0</v>
      </c>
      <c r="M2">
        <v>1.8966334755808441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BEFC4-414B-453E-BF95-FB9408069D19}">
  <dimension ref="A1:G6"/>
  <sheetViews>
    <sheetView workbookViewId="0">
      <selection activeCell="F6" sqref="F6:G6"/>
    </sheetView>
  </sheetViews>
  <sheetFormatPr defaultRowHeight="14" x14ac:dyDescent="0.3"/>
  <sheetData>
    <row r="1" spans="1:7" ht="42" x14ac:dyDescent="0.3">
      <c r="A1" s="17" t="s">
        <v>2</v>
      </c>
      <c r="B1" s="10" t="s">
        <v>27</v>
      </c>
      <c r="C1" s="10" t="s">
        <v>57</v>
      </c>
      <c r="D1" s="10" t="s">
        <v>58</v>
      </c>
      <c r="E1" s="10" t="s">
        <v>59</v>
      </c>
      <c r="F1" s="10" t="s">
        <v>60</v>
      </c>
      <c r="G1" s="10" t="s">
        <v>61</v>
      </c>
    </row>
    <row r="2" spans="1:7" x14ac:dyDescent="0.3">
      <c r="A2">
        <v>2022</v>
      </c>
      <c r="B2">
        <v>7.95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3">
      <c r="A3">
        <v>2023</v>
      </c>
      <c r="B3">
        <v>1499.3000000000002</v>
      </c>
      <c r="C3">
        <v>8</v>
      </c>
      <c r="D3">
        <v>0.66666666666666663</v>
      </c>
      <c r="E3">
        <v>0.77849894416152299</v>
      </c>
      <c r="F3">
        <v>0</v>
      </c>
      <c r="G3">
        <v>2</v>
      </c>
    </row>
    <row r="4" spans="1:7" x14ac:dyDescent="0.3">
      <c r="A4">
        <v>2024</v>
      </c>
      <c r="B4">
        <v>994.74999999999989</v>
      </c>
      <c r="C4">
        <v>9</v>
      </c>
      <c r="D4">
        <v>0.75</v>
      </c>
      <c r="E4">
        <v>0.8660254037844386</v>
      </c>
      <c r="F4">
        <v>0</v>
      </c>
      <c r="G4">
        <v>2</v>
      </c>
    </row>
    <row r="5" spans="1:7" x14ac:dyDescent="0.3">
      <c r="A5">
        <v>2025</v>
      </c>
      <c r="B5">
        <v>200.35</v>
      </c>
      <c r="C5">
        <v>3</v>
      </c>
      <c r="D5">
        <v>0.75</v>
      </c>
      <c r="E5">
        <v>0.5</v>
      </c>
      <c r="F5">
        <v>0</v>
      </c>
      <c r="G5">
        <v>1</v>
      </c>
    </row>
    <row r="6" spans="1:7" x14ac:dyDescent="0.3">
      <c r="A6" s="18" t="s">
        <v>62</v>
      </c>
      <c r="B6" s="18">
        <v>2702.3500000000013</v>
      </c>
      <c r="C6" s="18">
        <v>20</v>
      </c>
      <c r="D6" s="18">
        <v>0.5</v>
      </c>
      <c r="E6" s="18">
        <v>0.71611487403943286</v>
      </c>
      <c r="F6" s="18">
        <v>0</v>
      </c>
      <c r="G6" s="18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99F2F-4194-4A61-9A76-89D7337E20FC}">
  <dimension ref="A1:B17"/>
  <sheetViews>
    <sheetView workbookViewId="0">
      <selection activeCell="I14" sqref="I14"/>
    </sheetView>
  </sheetViews>
  <sheetFormatPr defaultRowHeight="14" x14ac:dyDescent="0.3"/>
  <cols>
    <col min="1" max="1" width="10.08984375" customWidth="1"/>
    <col min="2" max="2" width="16.08984375" customWidth="1"/>
  </cols>
  <sheetData>
    <row r="1" spans="1:2" ht="16" x14ac:dyDescent="0.4">
      <c r="A1" s="1" t="s">
        <v>0</v>
      </c>
      <c r="B1" s="3" t="s">
        <v>1</v>
      </c>
    </row>
    <row r="2" spans="1:2" ht="16" x14ac:dyDescent="0.4">
      <c r="A2" s="2">
        <v>44964</v>
      </c>
      <c r="B2" s="1">
        <v>5</v>
      </c>
    </row>
    <row r="3" spans="1:2" x14ac:dyDescent="0.3">
      <c r="A3" s="2">
        <v>44972</v>
      </c>
      <c r="B3">
        <v>6</v>
      </c>
    </row>
    <row r="4" spans="1:2" x14ac:dyDescent="0.3">
      <c r="A4" s="2">
        <v>44981</v>
      </c>
      <c r="B4">
        <v>10</v>
      </c>
    </row>
    <row r="5" spans="1:2" x14ac:dyDescent="0.3">
      <c r="A5" s="2">
        <v>45001</v>
      </c>
      <c r="B5">
        <v>8</v>
      </c>
    </row>
    <row r="6" spans="1:2" x14ac:dyDescent="0.3">
      <c r="A6" s="2">
        <v>45050</v>
      </c>
      <c r="B6">
        <v>2</v>
      </c>
    </row>
    <row r="7" spans="1:2" x14ac:dyDescent="0.3">
      <c r="A7" s="2">
        <v>45190</v>
      </c>
      <c r="B7">
        <v>6</v>
      </c>
    </row>
    <row r="8" spans="1:2" x14ac:dyDescent="0.3">
      <c r="A8" s="2">
        <v>45295</v>
      </c>
      <c r="B8">
        <v>6</v>
      </c>
    </row>
    <row r="9" spans="1:2" x14ac:dyDescent="0.3">
      <c r="A9" s="2">
        <v>45368</v>
      </c>
      <c r="B9">
        <v>8</v>
      </c>
    </row>
    <row r="10" spans="1:2" x14ac:dyDescent="0.3">
      <c r="A10" s="2">
        <v>45368</v>
      </c>
      <c r="B10">
        <v>3</v>
      </c>
    </row>
    <row r="11" spans="1:2" x14ac:dyDescent="0.3">
      <c r="A11" s="2">
        <v>45439</v>
      </c>
      <c r="B11">
        <v>6</v>
      </c>
    </row>
    <row r="12" spans="1:2" x14ac:dyDescent="0.3">
      <c r="A12" s="2">
        <v>45652</v>
      </c>
      <c r="B12">
        <v>5</v>
      </c>
    </row>
    <row r="13" spans="1:2" x14ac:dyDescent="0.3">
      <c r="A13" s="2">
        <v>45654</v>
      </c>
      <c r="B13">
        <v>5</v>
      </c>
    </row>
    <row r="14" spans="1:2" x14ac:dyDescent="0.3">
      <c r="A14" s="2">
        <v>45657</v>
      </c>
      <c r="B14">
        <v>4</v>
      </c>
    </row>
    <row r="15" spans="1:2" x14ac:dyDescent="0.3">
      <c r="A15" s="2">
        <v>45684</v>
      </c>
      <c r="B15">
        <v>9</v>
      </c>
    </row>
    <row r="16" spans="1:2" x14ac:dyDescent="0.3">
      <c r="A16" s="2">
        <v>45716</v>
      </c>
      <c r="B16">
        <v>8</v>
      </c>
    </row>
    <row r="17" spans="1:2" x14ac:dyDescent="0.3">
      <c r="A17" s="2">
        <v>45775</v>
      </c>
      <c r="B17">
        <v>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Pivot Table</vt:lpstr>
      <vt:lpstr>Year Agg Summ</vt:lpstr>
      <vt:lpstr>OBE Metrics by Year</vt:lpstr>
      <vt:lpstr>Aggression 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2025-06-10T21:10:09Z</dcterms:created>
  <dcterms:modified xsi:type="dcterms:W3CDTF">2025-07-24T17:21:00Z</dcterms:modified>
</cp:coreProperties>
</file>